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codeName="ThisWorkbook" autoCompressPictures="0"/>
  <xr:revisionPtr revIDLastSave="0" documentId="13_ncr:1_{68D4256B-3F49-448A-B028-AFC1B77FE1BE}" xr6:coauthVersionLast="47" xr6:coauthVersionMax="47" xr10:uidLastSave="{00000000-0000-0000-0000-000000000000}"/>
  <bookViews>
    <workbookView xWindow="-108" yWindow="-108" windowWidth="23256" windowHeight="12456" tabRatio="788" activeTab="3" xr2:uid="{00000000-000D-0000-FFFF-FFFF00000000}"/>
  </bookViews>
  <sheets>
    <sheet name="January" sheetId="14" r:id="rId1"/>
    <sheet name="February" sheetId="15" r:id="rId2"/>
    <sheet name="March" sheetId="16" r:id="rId3"/>
    <sheet name="April" sheetId="17" r:id="rId4"/>
    <sheet name="May" sheetId="18" r:id="rId5"/>
    <sheet name="June" sheetId="19" r:id="rId6"/>
    <sheet name="July" sheetId="20" r:id="rId7"/>
    <sheet name="August" sheetId="21" r:id="rId8"/>
    <sheet name="September" sheetId="22" r:id="rId9"/>
    <sheet name="October" sheetId="23" r:id="rId10"/>
    <sheet name="November" sheetId="24" r:id="rId11"/>
    <sheet name="December" sheetId="25" r:id="rId12"/>
  </sheets>
  <definedNames>
    <definedName name="CalendarYear">January!$K$5</definedName>
    <definedName name="ColumnTitleRegion1..H12.1">January!$B$3</definedName>
    <definedName name="ColumnTitleRegion1..H12.10">October!$B$4</definedName>
    <definedName name="ColumnTitleRegion1..H12.11">November!$B$4</definedName>
    <definedName name="ColumnTitleRegion1..H12.12">December!$B$4</definedName>
    <definedName name="ColumnTitleRegion1..H12.2">February!$B$3</definedName>
    <definedName name="ColumnTitleRegion1..H12.3">March!$B$3</definedName>
    <definedName name="ColumnTitleRegion1..H12.4">April!$B$5</definedName>
    <definedName name="ColumnTitleRegion1..H12.5">May!$B$4</definedName>
    <definedName name="ColumnTitleRegion1..H12.6">June!$B$3</definedName>
    <definedName name="ColumnTitleRegion1..H12.7">July!$B$4</definedName>
    <definedName name="ColumnTitleRegion1..H12.8">August!$B$4</definedName>
    <definedName name="ColumnTitleRegion1..H12.9">September!$B$4</definedName>
    <definedName name="ColumnTitleRegion2..C14.1">January!$B$3</definedName>
    <definedName name="ColumnTitleRegion2..C14.10">October!$B$4</definedName>
    <definedName name="ColumnTitleRegion2..C14.11">November!$B$4</definedName>
    <definedName name="ColumnTitleRegion2..C14.12">December!$B$4</definedName>
    <definedName name="ColumnTitleRegion2..C14.2">February!$B$3</definedName>
    <definedName name="ColumnTitleRegion2..C14.3">March!$B$3</definedName>
    <definedName name="ColumnTitleRegion2..C14.4">April!$B$5</definedName>
    <definedName name="ColumnTitleRegion2..C14.5">May!$B$4</definedName>
    <definedName name="ColumnTitleRegion2..C14.6">June!$B$3</definedName>
    <definedName name="ColumnTitleRegion2..C14.7">July!$B$4</definedName>
    <definedName name="ColumnTitleRegion2..C14.8">August!$B$4</definedName>
    <definedName name="ColumnTitleRegion2..C14.9">September!$B$4</definedName>
    <definedName name="DaysAndWeeks">{0,1,2,3,4,5,6} + {0;1;2;3;4;5}*7</definedName>
    <definedName name="_xlnm.Print_Area" localSheetId="3">April!$A:$I</definedName>
    <definedName name="_xlnm.Print_Area" localSheetId="7">August!$A:$I</definedName>
    <definedName name="_xlnm.Print_Area" localSheetId="11">December!$A:$I</definedName>
    <definedName name="_xlnm.Print_Area" localSheetId="1">February!$A:$I</definedName>
    <definedName name="_xlnm.Print_Area" localSheetId="0">January!$A:$I</definedName>
    <definedName name="_xlnm.Print_Area" localSheetId="6">July!$A:$I</definedName>
    <definedName name="_xlnm.Print_Area" localSheetId="5">June!$A:$I</definedName>
    <definedName name="_xlnm.Print_Area" localSheetId="2">March!$A:$I</definedName>
    <definedName name="_xlnm.Print_Area" localSheetId="4">May!$A:$I</definedName>
    <definedName name="_xlnm.Print_Area" localSheetId="10">November!$A:$I</definedName>
    <definedName name="_xlnm.Print_Area" localSheetId="9">October!$A:$I</definedName>
    <definedName name="_xlnm.Print_Area" localSheetId="8">September!$A:$I</definedName>
    <definedName name="RowTitleRegion1..K3">January!$K$4</definedName>
    <definedName name="WeekStart">January!$L$5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23" l="1" a="1"/>
  <c r="B7" i="23" s="1"/>
  <c r="H7" i="23"/>
  <c r="B4" i="24"/>
  <c r="B4" i="23"/>
  <c r="B4" i="22"/>
  <c r="B4" i="21"/>
  <c r="B4" i="20"/>
  <c r="G7" i="23" l="1"/>
  <c r="F7" i="23"/>
  <c r="E7" i="23"/>
  <c r="D7" i="23"/>
  <c r="C7" i="23"/>
  <c r="B3" i="19"/>
  <c r="B4" i="18"/>
  <c r="B5" i="17"/>
  <c r="B3" i="16" l="1"/>
  <c r="B4" i="25" l="1"/>
  <c r="B3" i="15" l="1"/>
  <c r="B3" i="17" l="1"/>
  <c r="B2" i="19" l="1"/>
  <c r="B2" i="18"/>
  <c r="B2" i="21"/>
  <c r="B2" i="20"/>
  <c r="B2" i="23"/>
  <c r="B2" i="22"/>
  <c r="B2" i="25"/>
  <c r="B2" i="24"/>
  <c r="B2" i="16"/>
  <c r="B2" i="15"/>
  <c r="B2" i="14"/>
  <c r="B15" i="25" a="1"/>
  <c r="C15" i="25" s="1"/>
  <c r="B13" i="25" a="1"/>
  <c r="H13" i="25" s="1"/>
  <c r="B11" i="25" a="1"/>
  <c r="G11" i="25" s="1"/>
  <c r="B9" i="25" a="1"/>
  <c r="G9" i="25" s="1"/>
  <c r="B7" i="25" a="1"/>
  <c r="H7" i="25" s="1"/>
  <c r="B5" i="25" a="1"/>
  <c r="G5" i="25" s="1"/>
  <c r="G4" i="25" s="1"/>
  <c r="B15" i="24" a="1"/>
  <c r="C15" i="24" s="1"/>
  <c r="B13" i="24" a="1"/>
  <c r="H13" i="24" s="1"/>
  <c r="B11" i="24" a="1"/>
  <c r="G11" i="24" s="1"/>
  <c r="B9" i="24" a="1"/>
  <c r="G9" i="24" s="1"/>
  <c r="B7" i="24" a="1"/>
  <c r="H7" i="24" s="1"/>
  <c r="B5" i="24" a="1"/>
  <c r="G5" i="24" s="1"/>
  <c r="G4" i="24" s="1"/>
  <c r="B15" i="23" a="1"/>
  <c r="C15" i="23" s="1"/>
  <c r="B13" i="23" a="1"/>
  <c r="H13" i="23" s="1"/>
  <c r="B11" i="23" a="1"/>
  <c r="G11" i="23" s="1"/>
  <c r="B9" i="23" a="1"/>
  <c r="G9" i="23" s="1"/>
  <c r="B5" i="23" a="1"/>
  <c r="G5" i="23" s="1"/>
  <c r="G4" i="23" s="1"/>
  <c r="B15" i="22" a="1"/>
  <c r="C15" i="22" s="1"/>
  <c r="B13" i="22" a="1"/>
  <c r="H13" i="22" s="1"/>
  <c r="B11" i="22" a="1"/>
  <c r="G11" i="22" s="1"/>
  <c r="B9" i="22" a="1"/>
  <c r="H9" i="22" s="1"/>
  <c r="B7" i="22" a="1"/>
  <c r="G7" i="22" s="1"/>
  <c r="B5" i="22" a="1"/>
  <c r="H5" i="22" s="1"/>
  <c r="H4" i="22" s="1"/>
  <c r="B15" i="21" a="1"/>
  <c r="C15" i="21" s="1"/>
  <c r="B13" i="21" a="1"/>
  <c r="H13" i="21" s="1"/>
  <c r="B11" i="21" a="1"/>
  <c r="G11" i="21" s="1"/>
  <c r="B9" i="21" a="1"/>
  <c r="G9" i="21" s="1"/>
  <c r="B7" i="21" a="1"/>
  <c r="H7" i="21" s="1"/>
  <c r="B5" i="21" a="1"/>
  <c r="G5" i="21" s="1"/>
  <c r="G4" i="21" s="1"/>
  <c r="B15" i="20" a="1"/>
  <c r="C15" i="20" s="1"/>
  <c r="B13" i="20" a="1"/>
  <c r="H13" i="20" s="1"/>
  <c r="B11" i="20" a="1"/>
  <c r="G11" i="20" s="1"/>
  <c r="B9" i="20" a="1"/>
  <c r="H9" i="20" s="1"/>
  <c r="B7" i="20" a="1"/>
  <c r="G7" i="20" s="1"/>
  <c r="B5" i="20" a="1"/>
  <c r="E5" i="20" s="1"/>
  <c r="E4" i="20" s="1"/>
  <c r="B14" i="19" a="1"/>
  <c r="C14" i="19" s="1"/>
  <c r="B12" i="19" a="1"/>
  <c r="H12" i="19" s="1"/>
  <c r="B10" i="19" a="1"/>
  <c r="G10" i="19" s="1"/>
  <c r="B8" i="19" a="1"/>
  <c r="H8" i="19" s="1"/>
  <c r="B6" i="19" a="1"/>
  <c r="G6" i="19" s="1"/>
  <c r="B4" i="19" a="1"/>
  <c r="H4" i="19" s="1"/>
  <c r="H3" i="19" s="1"/>
  <c r="B15" i="18" a="1"/>
  <c r="C15" i="18" s="1"/>
  <c r="B13" i="18" a="1"/>
  <c r="G13" i="18" s="1"/>
  <c r="B11" i="18" a="1"/>
  <c r="G11" i="18" s="1"/>
  <c r="B9" i="18" a="1"/>
  <c r="G9" i="18" s="1"/>
  <c r="B7" i="18" a="1"/>
  <c r="G7" i="18" s="1"/>
  <c r="B5" i="18" a="1"/>
  <c r="G5" i="18" s="1"/>
  <c r="G4" i="18" s="1"/>
  <c r="B16" i="17" a="1"/>
  <c r="B16" i="17" s="1"/>
  <c r="B14" i="17" a="1"/>
  <c r="G14" i="17" s="1"/>
  <c r="B12" i="17" a="1"/>
  <c r="H12" i="17" s="1"/>
  <c r="B10" i="17" a="1"/>
  <c r="H10" i="17" s="1"/>
  <c r="B8" i="17" a="1"/>
  <c r="G8" i="17" s="1"/>
  <c r="B6" i="17" a="1"/>
  <c r="H6" i="17" s="1"/>
  <c r="H5" i="17" s="1"/>
  <c r="B14" i="16" a="1"/>
  <c r="C14" i="16" s="1"/>
  <c r="B12" i="16" a="1"/>
  <c r="H12" i="16" s="1"/>
  <c r="B10" i="16" a="1"/>
  <c r="G10" i="16" s="1"/>
  <c r="B8" i="16" a="1"/>
  <c r="H8" i="16" s="1"/>
  <c r="B6" i="16" a="1"/>
  <c r="G6" i="16" s="1"/>
  <c r="B4" i="16" a="1"/>
  <c r="H4" i="16" s="1"/>
  <c r="H3" i="16" s="1"/>
  <c r="B14" i="15" a="1"/>
  <c r="C14" i="15" s="1"/>
  <c r="B12" i="15" a="1"/>
  <c r="H12" i="15" s="1"/>
  <c r="B10" i="15" a="1"/>
  <c r="G10" i="15" s="1"/>
  <c r="B8" i="15" a="1"/>
  <c r="H8" i="15" s="1"/>
  <c r="B6" i="15" a="1"/>
  <c r="G6" i="15" s="1"/>
  <c r="B4" i="15" a="1"/>
  <c r="H4" i="15" s="1"/>
  <c r="H3" i="15" s="1"/>
  <c r="B9" i="18" l="1"/>
  <c r="B5" i="18"/>
  <c r="B13" i="18"/>
  <c r="F5" i="18"/>
  <c r="F4" i="18" s="1"/>
  <c r="F9" i="18"/>
  <c r="F13" i="18"/>
  <c r="D7" i="18"/>
  <c r="H7" i="18"/>
  <c r="D11" i="18"/>
  <c r="H11" i="18"/>
  <c r="D5" i="18"/>
  <c r="D4" i="18" s="1"/>
  <c r="H5" i="18"/>
  <c r="H4" i="18" s="1"/>
  <c r="B7" i="18"/>
  <c r="F7" i="18"/>
  <c r="D9" i="18"/>
  <c r="H9" i="18"/>
  <c r="B11" i="18"/>
  <c r="F11" i="18"/>
  <c r="D13" i="18"/>
  <c r="H13" i="18"/>
  <c r="B15" i="18"/>
  <c r="C7" i="25"/>
  <c r="E7" i="25"/>
  <c r="G7" i="25"/>
  <c r="C13" i="25"/>
  <c r="E13" i="25"/>
  <c r="G13" i="25"/>
  <c r="B5" i="25"/>
  <c r="D5" i="25"/>
  <c r="D4" i="25" s="1"/>
  <c r="F5" i="25"/>
  <c r="F4" i="25" s="1"/>
  <c r="H5" i="25"/>
  <c r="H4" i="25" s="1"/>
  <c r="B7" i="25"/>
  <c r="D7" i="25"/>
  <c r="F7" i="25"/>
  <c r="B9" i="25"/>
  <c r="D9" i="25"/>
  <c r="F9" i="25"/>
  <c r="H9" i="25"/>
  <c r="B11" i="25"/>
  <c r="D11" i="25"/>
  <c r="F11" i="25"/>
  <c r="H11" i="25"/>
  <c r="B13" i="25"/>
  <c r="D13" i="25"/>
  <c r="F13" i="25"/>
  <c r="B15" i="25"/>
  <c r="C5" i="25"/>
  <c r="C4" i="25" s="1"/>
  <c r="E5" i="25"/>
  <c r="E4" i="25" s="1"/>
  <c r="C9" i="25"/>
  <c r="E9" i="25"/>
  <c r="C11" i="25"/>
  <c r="E11" i="25"/>
  <c r="C7" i="24"/>
  <c r="E7" i="24"/>
  <c r="G7" i="24"/>
  <c r="C13" i="24"/>
  <c r="E13" i="24"/>
  <c r="G13" i="24"/>
  <c r="B5" i="24"/>
  <c r="D5" i="24"/>
  <c r="D4" i="24" s="1"/>
  <c r="F5" i="24"/>
  <c r="F4" i="24" s="1"/>
  <c r="H5" i="24"/>
  <c r="H4" i="24" s="1"/>
  <c r="B7" i="24"/>
  <c r="D7" i="24"/>
  <c r="F7" i="24"/>
  <c r="B9" i="24"/>
  <c r="D9" i="24"/>
  <c r="F9" i="24"/>
  <c r="H9" i="24"/>
  <c r="B11" i="24"/>
  <c r="D11" i="24"/>
  <c r="F11" i="24"/>
  <c r="H11" i="24"/>
  <c r="B13" i="24"/>
  <c r="D13" i="24"/>
  <c r="F13" i="24"/>
  <c r="B15" i="24"/>
  <c r="C5" i="24"/>
  <c r="C4" i="24" s="1"/>
  <c r="E5" i="24"/>
  <c r="E4" i="24" s="1"/>
  <c r="C9" i="24"/>
  <c r="E9" i="24"/>
  <c r="C11" i="24"/>
  <c r="E11" i="24"/>
  <c r="C13" i="23"/>
  <c r="E13" i="23"/>
  <c r="G13" i="23"/>
  <c r="B5" i="23"/>
  <c r="D5" i="23"/>
  <c r="D4" i="23" s="1"/>
  <c r="F5" i="23"/>
  <c r="F4" i="23" s="1"/>
  <c r="H5" i="23"/>
  <c r="H4" i="23" s="1"/>
  <c r="B9" i="23"/>
  <c r="D9" i="23"/>
  <c r="F9" i="23"/>
  <c r="H9" i="23"/>
  <c r="B11" i="23"/>
  <c r="D11" i="23"/>
  <c r="F11" i="23"/>
  <c r="H11" i="23"/>
  <c r="B13" i="23"/>
  <c r="D13" i="23"/>
  <c r="F13" i="23"/>
  <c r="B15" i="23"/>
  <c r="C5" i="23"/>
  <c r="C4" i="23" s="1"/>
  <c r="E5" i="23"/>
  <c r="E4" i="23" s="1"/>
  <c r="C9" i="23"/>
  <c r="E9" i="23"/>
  <c r="C11" i="23"/>
  <c r="E11" i="23"/>
  <c r="C5" i="22"/>
  <c r="C4" i="22" s="1"/>
  <c r="E5" i="22"/>
  <c r="E4" i="22" s="1"/>
  <c r="G5" i="22"/>
  <c r="G4" i="22" s="1"/>
  <c r="C9" i="22"/>
  <c r="E9" i="22"/>
  <c r="G9" i="22"/>
  <c r="C13" i="22"/>
  <c r="E13" i="22"/>
  <c r="G13" i="22"/>
  <c r="B5" i="22"/>
  <c r="D5" i="22"/>
  <c r="D4" i="22" s="1"/>
  <c r="F5" i="22"/>
  <c r="F4" i="22" s="1"/>
  <c r="B7" i="22"/>
  <c r="D7" i="22"/>
  <c r="F7" i="22"/>
  <c r="H7" i="22"/>
  <c r="B9" i="22"/>
  <c r="D9" i="22"/>
  <c r="F9" i="22"/>
  <c r="B11" i="22"/>
  <c r="D11" i="22"/>
  <c r="F11" i="22"/>
  <c r="H11" i="22"/>
  <c r="B13" i="22"/>
  <c r="D13" i="22"/>
  <c r="F13" i="22"/>
  <c r="B15" i="22"/>
  <c r="C7" i="22"/>
  <c r="E7" i="22"/>
  <c r="C11" i="22"/>
  <c r="E11" i="22"/>
  <c r="C7" i="21"/>
  <c r="E7" i="21"/>
  <c r="G7" i="21"/>
  <c r="C13" i="21"/>
  <c r="E13" i="21"/>
  <c r="G13" i="21"/>
  <c r="B5" i="21"/>
  <c r="D5" i="21"/>
  <c r="D4" i="21" s="1"/>
  <c r="F5" i="21"/>
  <c r="F4" i="21" s="1"/>
  <c r="H5" i="21"/>
  <c r="H4" i="21" s="1"/>
  <c r="B7" i="21"/>
  <c r="D7" i="21"/>
  <c r="F7" i="21"/>
  <c r="B9" i="21"/>
  <c r="D9" i="21"/>
  <c r="F9" i="21"/>
  <c r="H9" i="21"/>
  <c r="B11" i="21"/>
  <c r="D11" i="21"/>
  <c r="F11" i="21"/>
  <c r="H11" i="21"/>
  <c r="B13" i="21"/>
  <c r="D13" i="21"/>
  <c r="F13" i="21"/>
  <c r="B15" i="21"/>
  <c r="C5" i="21"/>
  <c r="C4" i="21" s="1"/>
  <c r="E5" i="21"/>
  <c r="E4" i="21" s="1"/>
  <c r="C9" i="21"/>
  <c r="E9" i="21"/>
  <c r="C11" i="21"/>
  <c r="E11" i="21"/>
  <c r="C5" i="20"/>
  <c r="C4" i="20" s="1"/>
  <c r="G5" i="20"/>
  <c r="G4" i="20" s="1"/>
  <c r="C9" i="20"/>
  <c r="E9" i="20"/>
  <c r="G9" i="20"/>
  <c r="C13" i="20"/>
  <c r="E13" i="20"/>
  <c r="G13" i="20"/>
  <c r="B5" i="20"/>
  <c r="D5" i="20"/>
  <c r="D4" i="20" s="1"/>
  <c r="F5" i="20"/>
  <c r="F4" i="20" s="1"/>
  <c r="H5" i="20"/>
  <c r="H4" i="20" s="1"/>
  <c r="B7" i="20"/>
  <c r="D7" i="20"/>
  <c r="F7" i="20"/>
  <c r="H7" i="20"/>
  <c r="B9" i="20"/>
  <c r="D9" i="20"/>
  <c r="F9" i="20"/>
  <c r="B11" i="20"/>
  <c r="D11" i="20"/>
  <c r="F11" i="20"/>
  <c r="H11" i="20"/>
  <c r="B13" i="20"/>
  <c r="D13" i="20"/>
  <c r="F13" i="20"/>
  <c r="B15" i="20"/>
  <c r="C7" i="20"/>
  <c r="E7" i="20"/>
  <c r="C11" i="20"/>
  <c r="E11" i="20"/>
  <c r="C4" i="19"/>
  <c r="C3" i="19" s="1"/>
  <c r="E4" i="19"/>
  <c r="E3" i="19" s="1"/>
  <c r="G4" i="19"/>
  <c r="G3" i="19" s="1"/>
  <c r="C8" i="19"/>
  <c r="E8" i="19"/>
  <c r="G8" i="19"/>
  <c r="C12" i="19"/>
  <c r="E12" i="19"/>
  <c r="G12" i="19"/>
  <c r="B4" i="19"/>
  <c r="D4" i="19"/>
  <c r="D3" i="19" s="1"/>
  <c r="F4" i="19"/>
  <c r="F3" i="19" s="1"/>
  <c r="B6" i="19"/>
  <c r="D6" i="19"/>
  <c r="F6" i="19"/>
  <c r="H6" i="19"/>
  <c r="B8" i="19"/>
  <c r="D8" i="19"/>
  <c r="F8" i="19"/>
  <c r="B10" i="19"/>
  <c r="D10" i="19"/>
  <c r="F10" i="19"/>
  <c r="H10" i="19"/>
  <c r="B12" i="19"/>
  <c r="D12" i="19"/>
  <c r="F12" i="19"/>
  <c r="B14" i="19"/>
  <c r="C6" i="19"/>
  <c r="E6" i="19"/>
  <c r="C10" i="19"/>
  <c r="E10" i="19"/>
  <c r="C5" i="18"/>
  <c r="C4" i="18" s="1"/>
  <c r="E5" i="18"/>
  <c r="E4" i="18" s="1"/>
  <c r="C7" i="18"/>
  <c r="E7" i="18"/>
  <c r="C9" i="18"/>
  <c r="E9" i="18"/>
  <c r="C11" i="18"/>
  <c r="E11" i="18"/>
  <c r="C13" i="18"/>
  <c r="E13" i="18"/>
  <c r="C6" i="17"/>
  <c r="C5" i="17" s="1"/>
  <c r="E6" i="17"/>
  <c r="E5" i="17" s="1"/>
  <c r="G6" i="17"/>
  <c r="G5" i="17" s="1"/>
  <c r="C10" i="17"/>
  <c r="E10" i="17"/>
  <c r="G10" i="17"/>
  <c r="C12" i="17"/>
  <c r="E12" i="17"/>
  <c r="G12" i="17"/>
  <c r="C16" i="17"/>
  <c r="B6" i="17"/>
  <c r="D6" i="17"/>
  <c r="D5" i="17" s="1"/>
  <c r="F6" i="17"/>
  <c r="F5" i="17" s="1"/>
  <c r="B8" i="17"/>
  <c r="D8" i="17"/>
  <c r="F8" i="17"/>
  <c r="H8" i="17"/>
  <c r="B10" i="17"/>
  <c r="D10" i="17"/>
  <c r="F10" i="17"/>
  <c r="B12" i="17"/>
  <c r="D12" i="17"/>
  <c r="F12" i="17"/>
  <c r="B14" i="17"/>
  <c r="D14" i="17"/>
  <c r="F14" i="17"/>
  <c r="H14" i="17"/>
  <c r="C8" i="17"/>
  <c r="E8" i="17"/>
  <c r="C14" i="17"/>
  <c r="E14" i="17"/>
  <c r="C4" i="16"/>
  <c r="C3" i="16" s="1"/>
  <c r="E4" i="16"/>
  <c r="E3" i="16" s="1"/>
  <c r="G4" i="16"/>
  <c r="G3" i="16" s="1"/>
  <c r="C8" i="16"/>
  <c r="E8" i="16"/>
  <c r="G8" i="16"/>
  <c r="C12" i="16"/>
  <c r="E12" i="16"/>
  <c r="G12" i="16"/>
  <c r="B4" i="16"/>
  <c r="D4" i="16"/>
  <c r="D3" i="16" s="1"/>
  <c r="F4" i="16"/>
  <c r="F3" i="16" s="1"/>
  <c r="B6" i="16"/>
  <c r="D6" i="16"/>
  <c r="F6" i="16"/>
  <c r="H6" i="16"/>
  <c r="B8" i="16"/>
  <c r="D8" i="16"/>
  <c r="F8" i="16"/>
  <c r="B10" i="16"/>
  <c r="D10" i="16"/>
  <c r="F10" i="16"/>
  <c r="H10" i="16"/>
  <c r="B12" i="16"/>
  <c r="D12" i="16"/>
  <c r="F12" i="16"/>
  <c r="B14" i="16"/>
  <c r="C6" i="16"/>
  <c r="E6" i="16"/>
  <c r="C10" i="16"/>
  <c r="E10" i="16"/>
  <c r="C4" i="15"/>
  <c r="C3" i="15" s="1"/>
  <c r="E4" i="15"/>
  <c r="E3" i="15" s="1"/>
  <c r="G4" i="15"/>
  <c r="G3" i="15" s="1"/>
  <c r="C8" i="15"/>
  <c r="E8" i="15"/>
  <c r="G8" i="15"/>
  <c r="C12" i="15"/>
  <c r="E12" i="15"/>
  <c r="G12" i="15"/>
  <c r="B4" i="15"/>
  <c r="D4" i="15"/>
  <c r="D3" i="15" s="1"/>
  <c r="F4" i="15"/>
  <c r="F3" i="15" s="1"/>
  <c r="B6" i="15"/>
  <c r="D6" i="15"/>
  <c r="F6" i="15"/>
  <c r="H6" i="15"/>
  <c r="B8" i="15"/>
  <c r="D8" i="15"/>
  <c r="F8" i="15"/>
  <c r="B10" i="15"/>
  <c r="D10" i="15"/>
  <c r="F10" i="15"/>
  <c r="H10" i="15"/>
  <c r="B12" i="15"/>
  <c r="D12" i="15"/>
  <c r="F12" i="15"/>
  <c r="B14" i="15"/>
  <c r="C6" i="15"/>
  <c r="E6" i="15"/>
  <c r="C10" i="15"/>
  <c r="E10" i="15"/>
  <c r="B3" i="14"/>
  <c r="B14" i="14" l="1" a="1"/>
  <c r="C14" i="14" s="1"/>
  <c r="B12" i="14" a="1"/>
  <c r="C12" i="14" s="1"/>
  <c r="B10" i="14" a="1"/>
  <c r="B10" i="14" s="1"/>
  <c r="B8" i="14" a="1"/>
  <c r="B8" i="14" s="1"/>
  <c r="B6" i="14" a="1"/>
  <c r="B6" i="14" s="1"/>
  <c r="B4" i="14" a="1"/>
  <c r="B4" i="14" s="1"/>
  <c r="E6" i="14" l="1"/>
  <c r="G6" i="14"/>
  <c r="C6" i="14"/>
  <c r="G10" i="14"/>
  <c r="E10" i="14"/>
  <c r="C10" i="14"/>
  <c r="H6" i="14"/>
  <c r="F6" i="14"/>
  <c r="D6" i="14"/>
  <c r="G8" i="14"/>
  <c r="C8" i="14"/>
  <c r="H10" i="14"/>
  <c r="F10" i="14"/>
  <c r="D10" i="14"/>
  <c r="E8" i="14"/>
  <c r="B14" i="14"/>
  <c r="H12" i="14"/>
  <c r="F12" i="14"/>
  <c r="D12" i="14"/>
  <c r="B12" i="14"/>
  <c r="G12" i="14"/>
  <c r="E12" i="14"/>
  <c r="H8" i="14"/>
  <c r="F8" i="14"/>
  <c r="D8" i="14"/>
  <c r="G4" i="14"/>
  <c r="G3" i="14" s="1"/>
  <c r="E4" i="14"/>
  <c r="E3" i="14" s="1"/>
  <c r="C4" i="14"/>
  <c r="C3" i="14" s="1"/>
  <c r="H4" i="14"/>
  <c r="H3" i="14" s="1"/>
  <c r="F4" i="14"/>
  <c r="F3" i="14" s="1"/>
  <c r="D4" i="14"/>
  <c r="D3" i="14" s="1"/>
</calcChain>
</file>

<file path=xl/sharedStrings.xml><?xml version="1.0" encoding="utf-8"?>
<sst xmlns="http://schemas.openxmlformats.org/spreadsheetml/2006/main" count="186" uniqueCount="130">
  <si>
    <t>Sunday</t>
  </si>
  <si>
    <t>Notes</t>
  </si>
  <si>
    <t xml:space="preserve"> </t>
  </si>
  <si>
    <t>Calendar Settings</t>
  </si>
  <si>
    <t>Year</t>
  </si>
  <si>
    <t>Week Start</t>
  </si>
  <si>
    <t>ECO FRIENDLY MONTH</t>
  </si>
  <si>
    <t>ASSEMBLY TURN</t>
  </si>
  <si>
    <t>10TH</t>
  </si>
  <si>
    <t>9TH</t>
  </si>
  <si>
    <t>8TH</t>
  </si>
  <si>
    <t>7TH</t>
  </si>
  <si>
    <t>6TH</t>
  </si>
  <si>
    <t>WORLD HEALTH DAY</t>
  </si>
  <si>
    <t>EID-UL-FITR</t>
  </si>
  <si>
    <t>DEBATE ON POLLUTION AND CLIMATE (CLASS 6TH TO 8TH</t>
  </si>
  <si>
    <t>BR AMBEDKAR JAYANTI &amp; BAISAKHI</t>
  </si>
  <si>
    <t>RAM NAVMI</t>
  </si>
  <si>
    <t xml:space="preserve">POSTER  MAKING ON CLIMATE CHANGE (1 TO 10) </t>
  </si>
  <si>
    <t>ZUMBA PERFORMANCE BY 3 TO 5</t>
  </si>
  <si>
    <t>WORLD EARTH DAY (KINDER SECTION ACTIVITY)</t>
  </si>
  <si>
    <t>HANUMAAN JAYANTI</t>
  </si>
  <si>
    <t>NUKAR NATAK ON PANCHAYATI DAY (9 TO 10)</t>
  </si>
  <si>
    <t>VISIT TO COMPANY GARDEN ( 1 TO 5)</t>
  </si>
  <si>
    <t>BASKET BALL TOURNA MENT OF 6 TO 8 AND 9 TO 10</t>
  </si>
  <si>
    <t>5TH</t>
  </si>
  <si>
    <t>4TH</t>
  </si>
  <si>
    <t>3RD TILL 22/05/24</t>
  </si>
  <si>
    <t>EXAM WEEK</t>
  </si>
  <si>
    <t>LABOUR'S DAY SKIT AND CELEBRATION</t>
  </si>
  <si>
    <t>1 TON 5 YOGA COMPETITION</t>
  </si>
  <si>
    <t>MOTHER'S DAY ACTIVITY (KINDER DANCE COMP,1 TO 5 FIRE LESS COOKING,6 TO 8  CARD MAKING)</t>
  </si>
  <si>
    <t>6 TON 10 YOGA COMPETITION</t>
  </si>
  <si>
    <t>SKIT ON ANTI TERRORISM DAY BY CLASS 3</t>
  </si>
  <si>
    <t>SEPCIAL ASSEMBLY ON BUDH POORNIMA</t>
  </si>
  <si>
    <t>PREPARATION LEAVE FOR PERIODIC 1</t>
  </si>
  <si>
    <t>PERIODIC 1 TO START (KINDER TO 12)</t>
  </si>
  <si>
    <t>ANTI TOBACCO DAY RALLY BY 9 TO 12</t>
  </si>
  <si>
    <t>HELPER'S REMEMBERING MONTH</t>
  </si>
  <si>
    <t>RESULT OF PERIODIC 1 (KINDER TO 12)</t>
  </si>
  <si>
    <t>SUMMER  HOLIDAY START FOR STUDENTS</t>
  </si>
  <si>
    <t>SUMMER CAMP END</t>
  </si>
  <si>
    <t>ANIMAL CARE MONTH</t>
  </si>
  <si>
    <t>2ND</t>
  </si>
  <si>
    <t>1ST</t>
  </si>
  <si>
    <t>12TH</t>
  </si>
  <si>
    <t>11TH</t>
  </si>
  <si>
    <t>DOCTERS &amp;CA DAY SEPCIAL ASSEMBLY</t>
  </si>
  <si>
    <t>PROJECT WORK ON ANIMAL CARE (1 TO 10)</t>
  </si>
  <si>
    <t xml:space="preserve">SEPCIAL ASSEMBLY ON WORLD POPULATION DAY </t>
  </si>
  <si>
    <t>BADMINTON TOURNAMENT 6 TO 10</t>
  </si>
  <si>
    <t xml:space="preserve">SCIENCE QUIZ 6 TO 10 </t>
  </si>
  <si>
    <t>SEPCIAL ASSEMBLY ON GURU POORNIMA KHO KHO ,MATCH (1 TO 5)</t>
  </si>
  <si>
    <t>DECLAMATION ON CONSERVATION OF ANIMALS(6 TO 10</t>
  </si>
  <si>
    <t>SEPCIAL ASSEMBLY ON NATIONAL CONSEVATION DAY</t>
  </si>
  <si>
    <t>INTERNATIONAL TIGER DAY ACTIVITY FROM KINDER TO 5</t>
  </si>
  <si>
    <t>FUN WITH ENGLISH LANGUAGE</t>
  </si>
  <si>
    <t>SPELL BEE COMPETION OF 1 TO 5</t>
  </si>
  <si>
    <t>VOLLEY BALL MATCH 6 TO 12</t>
  </si>
  <si>
    <t>QUARTERLY EXAM OF 9 TO 12 START</t>
  </si>
  <si>
    <t>FASTEST FINGER FIRST COMPETION 1 TO 8</t>
  </si>
  <si>
    <t>INDEPENDENCE DAY CELEBRATION &amp; JANMANCH PERFORMANCE</t>
  </si>
  <si>
    <t>RAKHI MAKING COMPETITION 1 TO 8</t>
  </si>
  <si>
    <t xml:space="preserve">RAKSHABANDHAN </t>
  </si>
  <si>
    <t>WRITING COMPETITION</t>
  </si>
  <si>
    <t>JANAM ASHTAMNI CELEBRATION KINDER TO 8</t>
  </si>
  <si>
    <t xml:space="preserve">JANAMASTHMI </t>
  </si>
  <si>
    <t>QUARTERLY EXAM OF 9 TO 12 END</t>
  </si>
  <si>
    <t>SPECIAL ASSEMBLY ON ON NATIONAL SPORTS DAY</t>
  </si>
  <si>
    <t>RESULT OF 9 TO 12 QUARTERLY EXAM</t>
  </si>
  <si>
    <t>FUN WITH HINDI LANGUAGE</t>
  </si>
  <si>
    <t>TEACHERS DAY SPECIAL ASSEMBLY( ONE DAY TEACHING COMP)</t>
  </si>
  <si>
    <t xml:space="preserve">SPECIAL ASSEMBLY ON WORLD LITERACY DAY </t>
  </si>
  <si>
    <t>ORAL AND DICTATION START( 1 TO 5)</t>
  </si>
  <si>
    <t>HINDI DIWAS ASEEMBLY&amp; DEC;AMATION IN HINDI ON IMPORTANCE OF HINDI 1 TO 10</t>
  </si>
  <si>
    <t>HALF YEARLY EXAM OF 1 TO 8 START</t>
  </si>
  <si>
    <t>HALF YEARLY EXAM OF 1 TO 8 END</t>
  </si>
  <si>
    <t>3RD</t>
  </si>
  <si>
    <t>2TH</t>
  </si>
  <si>
    <t>CLEANLINESS MONTH</t>
  </si>
  <si>
    <t>GANDHI JAYANTI AND LAL BAHADUR SHASTRI JAYANTI</t>
  </si>
  <si>
    <t>RESULT OF HALF YEARLY EXAM (1 TO 5)</t>
  </si>
  <si>
    <t>NUKAR NATAK ON SWACHH BHARAT AND DANDIYA CELEBRATION</t>
  </si>
  <si>
    <t>DURGA ASHTMI</t>
  </si>
  <si>
    <t>MAHANAVMI</t>
  </si>
  <si>
    <t>DESSEHRA</t>
  </si>
  <si>
    <t>HALF YEARLY (9 TO 12) START</t>
  </si>
  <si>
    <t>SPECIAL ASSEMBLY ON WORLD FOOD DAY</t>
  </si>
  <si>
    <t xml:space="preserve">RALLY ON CLEANLINESS </t>
  </si>
  <si>
    <t>MEHENDI COMPETITION</t>
  </si>
  <si>
    <t>HALF YEARLY (9 TO 12) END</t>
  </si>
  <si>
    <t xml:space="preserve">DHANTERAS ,RANGOLI,TORAN,WALL HANGING,DIYA&amp;CANDLE DECORATION COMP </t>
  </si>
  <si>
    <t>CHHOTI DIWALI</t>
  </si>
  <si>
    <t>DIWALI</t>
  </si>
  <si>
    <t>SHUTTLE RACE 1 TO 5</t>
  </si>
  <si>
    <t>ROAD SAFETY AWARNESS MONTH</t>
  </si>
  <si>
    <t>GOVARDHAN POOJA</t>
  </si>
  <si>
    <t>BHAI DOOJ</t>
  </si>
  <si>
    <t>RESULT OF HALF YEARLY 9 TO 12</t>
  </si>
  <si>
    <t>SPECIAL ASSEMBLY ON WORLD TRANSPORT  DAY</t>
  </si>
  <si>
    <t>TRANSPORT DAY</t>
  </si>
  <si>
    <t>TRAFFIC RULES ACTIVITY (KINDER TO CLASS 5) PROJECT WORK (6 TO 10)</t>
  </si>
  <si>
    <t>CHILDRENS' DAY</t>
  </si>
  <si>
    <t>FUN RACES (KINDER TO 5)</t>
  </si>
  <si>
    <t>ANNUAL FUNCTION</t>
  </si>
  <si>
    <t>SCIENCE AND TECHNOLOGY MONTH</t>
  </si>
  <si>
    <t>SPECIAL ASSEMBLY ON HUMAN RIGHT DAY</t>
  </si>
  <si>
    <t>DEBATE ON  SCIENCE AND TECHNOLOGY VS NATURE (6 TO 12)</t>
  </si>
  <si>
    <t>PERIODIC 2 START OF KINFER TO 8</t>
  </si>
  <si>
    <t>PRE BOARD START 9 TO 12</t>
  </si>
  <si>
    <t>SPECIAL ASSEMBLY ON KISAAN DIWAS</t>
  </si>
  <si>
    <t>CHRITMAS DAY CELEBRATION</t>
  </si>
  <si>
    <t>CHRISTMAS DAY</t>
  </si>
  <si>
    <t>RESULT ANFD EXHIBITION OF S.ST AND SCIENCE PORJECT</t>
  </si>
  <si>
    <t>PRE-BOARD END 9 TO 12</t>
  </si>
  <si>
    <t>WINTER BREAK START FOR STUDENTS</t>
  </si>
  <si>
    <t>SUMMER BREAK START FOR STUDENTS</t>
  </si>
  <si>
    <t>SUMMER BREAK END FOR STUDENTS</t>
  </si>
  <si>
    <t>SCHOOL RE-OPEN FOR STUDENTS</t>
  </si>
  <si>
    <t>PERIODIC 2 END OF KINDER TO 8</t>
  </si>
  <si>
    <t>INCHARGE  NEETU MAKHIJA AND RAMAN BAJAJ</t>
  </si>
  <si>
    <t>SPECIAL ASSEMBLY ON WORLD HEALTH DAY</t>
  </si>
  <si>
    <t>SPECIAL ASSEMBLY ON AMBEDKAR JAYANTI CELEBRATION OF BAISAKHI( KINDER SECTION  TO 5) JALIAWALA BAGH MASCRE SKIT BY CLASS 9TH</t>
  </si>
  <si>
    <t>SPECIAL ASSEMBLY ON RAM NAVMI</t>
  </si>
  <si>
    <t>INCHARGE  RASHMI SHARMA AND NEEMA CHAUHAN</t>
  </si>
  <si>
    <t>INCHARGE  INDU TYAGI AND SUJATA PANDEY</t>
  </si>
  <si>
    <t>INCHARGE  JAGPREET KAUR AND ANCHAL TANWAR</t>
  </si>
  <si>
    <t>INCHARGE  SARVJEET SINGH AND SARIKA SINGHAL</t>
  </si>
  <si>
    <t>INCHARGE  HARSH ARORA AND SAVITA BHASKER</t>
  </si>
  <si>
    <t xml:space="preserve">INCHARGE RAJNI SHARMA AND INDU TYAGI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</si>
</sst>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d"/>
  </numFmts>
  <fonts count="33" x14ac:knownFonts="1">
    <font>
      <sz val="11"/>
      <color theme="1" tint="0.24994659260841701"/>
      <name val="Century Gothic"/>
      <family val="2"/>
      <scheme val="minor"/>
    </font>
    <font>
      <sz val="8"/>
      <name val="Arial"/>
      <family val="2"/>
    </font>
    <font>
      <b/>
      <sz val="11"/>
      <color theme="0"/>
      <name val="Century Gothic"/>
      <family val="2"/>
      <scheme val="minor"/>
    </font>
    <font>
      <b/>
      <sz val="14"/>
      <color theme="0"/>
      <name val="Century Gothic"/>
      <family val="2"/>
      <scheme val="minor"/>
    </font>
    <font>
      <sz val="35"/>
      <color theme="4"/>
      <name val="Century Gothic"/>
      <family val="2"/>
      <scheme val="minor"/>
    </font>
    <font>
      <sz val="12"/>
      <color theme="4" tint="-0.24994659260841701"/>
      <name val="Century Gothic"/>
      <family val="1"/>
      <scheme val="major"/>
    </font>
    <font>
      <sz val="11"/>
      <color theme="1" tint="0.34998626667073579"/>
      <name val="Century Gothic"/>
      <family val="2"/>
      <scheme val="minor"/>
    </font>
    <font>
      <sz val="11"/>
      <color theme="4" tint="-0.24994659260841701"/>
      <name val="Century Gothic"/>
      <family val="2"/>
      <scheme val="minor"/>
    </font>
    <font>
      <sz val="11"/>
      <color indexed="63"/>
      <name val="Century Gothic"/>
      <family val="2"/>
      <scheme val="minor"/>
    </font>
    <font>
      <sz val="11"/>
      <name val="Century Gothic"/>
      <family val="2"/>
      <scheme val="minor"/>
    </font>
    <font>
      <b/>
      <sz val="11"/>
      <color theme="1" tint="0.34998626667073579"/>
      <name val="Century Gothic"/>
      <family val="2"/>
      <scheme val="minor"/>
    </font>
    <font>
      <sz val="11"/>
      <color theme="1" tint="0.24994659260841701"/>
      <name val="Century Gothic"/>
      <family val="2"/>
      <scheme val="minor"/>
    </font>
    <font>
      <sz val="11"/>
      <color theme="1" tint="0.14999847407452621"/>
      <name val="Century Gothic"/>
      <family val="1"/>
      <scheme val="minor"/>
    </font>
    <font>
      <sz val="35"/>
      <color theme="1" tint="0.14999847407452621"/>
      <name val="Century Gothic"/>
      <family val="1"/>
      <scheme val="minor"/>
    </font>
    <font>
      <sz val="12"/>
      <color theme="1" tint="0.14999847407452621"/>
      <name val="Century Gothic"/>
      <family val="1"/>
      <scheme val="minor"/>
    </font>
    <font>
      <sz val="10"/>
      <color theme="1" tint="0.14999847407452621"/>
      <name val="Century Gothic"/>
      <family val="1"/>
      <scheme val="minor"/>
    </font>
    <font>
      <sz val="12"/>
      <name val="Century Gothic"/>
      <family val="1"/>
      <scheme val="minor"/>
    </font>
    <font>
      <b/>
      <sz val="36"/>
      <color theme="8" tint="-0.499984740745262"/>
      <name val="Century Gothic"/>
      <family val="1"/>
      <scheme val="major"/>
    </font>
    <font>
      <b/>
      <sz val="36"/>
      <color theme="9" tint="-0.499984740745262"/>
      <name val="Century Gothic"/>
      <family val="1"/>
      <scheme val="major"/>
    </font>
    <font>
      <b/>
      <sz val="36"/>
      <color theme="5" tint="-0.499984740745262"/>
      <name val="Century Gothic"/>
      <family val="1"/>
      <scheme val="major"/>
    </font>
    <font>
      <b/>
      <sz val="36"/>
      <color theme="7" tint="-0.499984740745262"/>
      <name val="Century Gothic"/>
      <family val="1"/>
      <scheme val="major"/>
    </font>
    <font>
      <b/>
      <sz val="9"/>
      <color theme="1" tint="0.14999847407452621"/>
      <name val="Century Gothic"/>
      <family val="2"/>
      <scheme val="minor"/>
    </font>
    <font>
      <b/>
      <sz val="12"/>
      <color theme="1" tint="0.14999847407452621"/>
      <name val="Century Gothic"/>
      <family val="2"/>
      <scheme val="minor"/>
    </font>
    <font>
      <b/>
      <sz val="10"/>
      <color theme="1" tint="0.14999847407452621"/>
      <name val="Century Gothic"/>
      <family val="2"/>
      <scheme val="minor"/>
    </font>
    <font>
      <b/>
      <sz val="36"/>
      <color theme="7" tint="-0.499984740745262"/>
      <name val="Century Gothic"/>
      <family val="2"/>
      <scheme val="major"/>
    </font>
    <font>
      <b/>
      <sz val="36"/>
      <color theme="5" tint="-0.499984740745262"/>
      <name val="Century Gothic"/>
      <family val="2"/>
      <scheme val="major"/>
    </font>
    <font>
      <b/>
      <sz val="28"/>
      <color theme="8" tint="-0.499984740745262"/>
      <name val="Century Gothic"/>
      <family val="2"/>
      <scheme val="major"/>
    </font>
    <font>
      <sz val="12"/>
      <color theme="1" tint="4.9989318521683403E-2"/>
      <name val="Century Gothic"/>
      <family val="1"/>
      <scheme val="minor"/>
    </font>
    <font>
      <b/>
      <sz val="28"/>
      <color theme="1" tint="0.14999847407452621"/>
      <name val="Century Gothic"/>
      <family val="2"/>
      <scheme val="minor"/>
    </font>
    <font>
      <b/>
      <sz val="11"/>
      <color theme="1" tint="0.14999847407452621"/>
      <name val="Century Gothic"/>
      <family val="2"/>
      <scheme val="minor"/>
    </font>
    <font>
      <b/>
      <sz val="36"/>
      <color theme="9" tint="-0.499984740745262"/>
      <name val="Century Gothic"/>
      <family val="2"/>
      <scheme val="major"/>
    </font>
    <font>
      <b/>
      <sz val="35"/>
      <color theme="1" tint="0.14999847407452621"/>
      <name val="Century Gothic"/>
      <family val="2"/>
      <scheme val="minor"/>
    </font>
    <font>
      <b/>
      <sz val="12"/>
      <name val="Century Gothic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/>
      <top style="thin">
        <color theme="8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/>
      <bottom style="thin">
        <color theme="9" tint="0.59996337778862885"/>
      </bottom>
      <diagonal/>
    </border>
    <border>
      <left/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 style="thin">
        <color theme="9" tint="0.59996337778862885"/>
      </top>
      <bottom/>
      <diagonal/>
    </border>
    <border>
      <left/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/>
      <diagonal/>
    </border>
    <border>
      <left style="thin">
        <color theme="5" tint="0.59996337778862885"/>
      </left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/>
      <top/>
      <bottom style="thin">
        <color theme="5" tint="0.59996337778862885"/>
      </bottom>
      <diagonal/>
    </border>
    <border>
      <left/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/>
      <top style="thin">
        <color theme="5" tint="0.59996337778862885"/>
      </top>
      <bottom/>
      <diagonal/>
    </border>
    <border>
      <left/>
      <right style="thin">
        <color theme="5" tint="0.59996337778862885"/>
      </right>
      <top style="thin">
        <color theme="5" tint="0.59996337778862885"/>
      </top>
      <bottom/>
      <diagonal/>
    </border>
  </borders>
  <cellStyleXfs count="17">
    <xf numFmtId="0" fontId="0" fillId="0" borderId="0">
      <alignment vertical="top"/>
    </xf>
    <xf numFmtId="0" fontId="8" fillId="2" borderId="0" applyNumberFormat="0" applyBorder="0" applyAlignment="0" applyProtection="0"/>
    <xf numFmtId="0" fontId="7" fillId="0" borderId="3" applyNumberFormat="0" applyFill="0" applyProtection="0">
      <alignment horizontal="left" vertical="center" indent="1"/>
    </xf>
    <xf numFmtId="0" fontId="2" fillId="3" borderId="1" applyNumberFormat="0" applyAlignment="0" applyProtection="0"/>
    <xf numFmtId="0" fontId="3" fillId="4" borderId="2" applyNumberFormat="0" applyProtection="0">
      <alignment vertical="center"/>
    </xf>
    <xf numFmtId="0" fontId="4" fillId="0" borderId="0" applyFill="0" applyBorder="0" applyProtection="0">
      <alignment vertical="center"/>
    </xf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5" borderId="0" applyBorder="0" applyProtection="0">
      <alignment horizontal="left" vertical="top" wrapText="1" indent="1"/>
    </xf>
    <xf numFmtId="168" fontId="6" fillId="0" borderId="0">
      <alignment horizontal="left" indent="1"/>
    </xf>
    <xf numFmtId="0" fontId="9" fillId="5" borderId="0" applyNumberFormat="0" applyFont="0" applyBorder="0" applyAlignment="0">
      <alignment horizontal="left" vertical="center" indent="1"/>
    </xf>
    <xf numFmtId="0" fontId="5" fillId="0" borderId="0">
      <alignment horizontal="left" indent="1"/>
    </xf>
    <xf numFmtId="0" fontId="7" fillId="0" borderId="0" applyFill="0" applyProtection="0"/>
    <xf numFmtId="0" fontId="11" fillId="0" borderId="0" applyFill="0" applyProtection="0"/>
  </cellStyleXfs>
  <cellXfs count="109">
    <xf numFmtId="0" fontId="0" fillId="0" borderId="0" xfId="0">
      <alignment vertical="top"/>
    </xf>
    <xf numFmtId="0" fontId="12" fillId="0" borderId="0" xfId="0" applyFont="1">
      <alignment vertical="top"/>
    </xf>
    <xf numFmtId="0" fontId="12" fillId="0" borderId="0" xfId="2" applyFont="1" applyFill="1" applyBorder="1" applyAlignment="1">
      <alignment vertical="center"/>
    </xf>
    <xf numFmtId="0" fontId="13" fillId="0" borderId="0" xfId="5" applyFont="1" applyFill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168" fontId="14" fillId="0" borderId="9" xfId="12" applyFont="1" applyBorder="1" applyAlignment="1">
      <alignment horizontal="right" vertical="center" indent="1"/>
    </xf>
    <xf numFmtId="168" fontId="14" fillId="0" borderId="9" xfId="13" applyNumberFormat="1" applyFont="1" applyFill="1" applyBorder="1" applyAlignment="1">
      <alignment horizontal="right" vertical="center" wrapText="1" indent="1"/>
    </xf>
    <xf numFmtId="0" fontId="16" fillId="6" borderId="4" xfId="2" applyFont="1" applyFill="1" applyBorder="1" applyAlignment="1">
      <alignment horizontal="center" vertical="center"/>
    </xf>
    <xf numFmtId="0" fontId="16" fillId="6" borderId="5" xfId="2" applyFont="1" applyFill="1" applyBorder="1" applyAlignment="1">
      <alignment horizontal="center" vertical="center"/>
    </xf>
    <xf numFmtId="0" fontId="16" fillId="6" borderId="6" xfId="2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8" fontId="14" fillId="0" borderId="9" xfId="12" applyFont="1" applyBorder="1" applyAlignment="1">
      <alignment horizontal="right" indent="1"/>
    </xf>
    <xf numFmtId="168" fontId="14" fillId="0" borderId="11" xfId="12" applyFont="1" applyBorder="1" applyAlignment="1">
      <alignment horizontal="right" indent="1"/>
    </xf>
    <xf numFmtId="0" fontId="15" fillId="0" borderId="10" xfId="0" applyFont="1" applyBorder="1" applyAlignment="1">
      <alignment horizontal="left" vertical="top" wrapText="1" indent="1"/>
    </xf>
    <xf numFmtId="0" fontId="15" fillId="0" borderId="0" xfId="0" applyFont="1" applyAlignment="1">
      <alignment horizontal="left" vertical="top" wrapText="1" indent="1"/>
    </xf>
    <xf numFmtId="0" fontId="15" fillId="0" borderId="10" xfId="13" applyFont="1" applyFill="1" applyBorder="1" applyAlignment="1">
      <alignment horizontal="left" vertical="top" wrapText="1" indent="1"/>
    </xf>
    <xf numFmtId="0" fontId="12" fillId="0" borderId="8" xfId="16" applyFont="1" applyFill="1" applyBorder="1" applyAlignment="1">
      <alignment horizontal="center" vertical="center"/>
    </xf>
    <xf numFmtId="0" fontId="12" fillId="0" borderId="8" xfId="14" applyFont="1" applyBorder="1" applyAlignment="1">
      <alignment horizontal="center" vertical="center"/>
    </xf>
    <xf numFmtId="0" fontId="16" fillId="7" borderId="4" xfId="2" applyFont="1" applyFill="1" applyBorder="1" applyAlignment="1">
      <alignment horizontal="center" vertical="center"/>
    </xf>
    <xf numFmtId="0" fontId="16" fillId="7" borderId="5" xfId="2" applyFont="1" applyFill="1" applyBorder="1" applyAlignment="1">
      <alignment horizontal="center" vertical="center"/>
    </xf>
    <xf numFmtId="0" fontId="16" fillId="7" borderId="6" xfId="2" applyFont="1" applyFill="1" applyBorder="1" applyAlignment="1">
      <alignment horizontal="center" vertical="center"/>
    </xf>
    <xf numFmtId="0" fontId="16" fillId="8" borderId="4" xfId="2" applyFont="1" applyFill="1" applyBorder="1" applyAlignment="1">
      <alignment horizontal="center" vertical="center"/>
    </xf>
    <xf numFmtId="0" fontId="16" fillId="8" borderId="5" xfId="2" applyFont="1" applyFill="1" applyBorder="1" applyAlignment="1">
      <alignment horizontal="center" vertical="center"/>
    </xf>
    <xf numFmtId="0" fontId="16" fillId="8" borderId="6" xfId="2" applyFont="1" applyFill="1" applyBorder="1" applyAlignment="1">
      <alignment horizontal="center" vertical="center"/>
    </xf>
    <xf numFmtId="168" fontId="14" fillId="0" borderId="14" xfId="12" applyFont="1" applyBorder="1" applyAlignment="1">
      <alignment horizontal="right" indent="1"/>
    </xf>
    <xf numFmtId="0" fontId="15" fillId="0" borderId="15" xfId="13" applyFont="1" applyFill="1" applyBorder="1" applyAlignment="1">
      <alignment horizontal="left" vertical="top" wrapText="1" indent="1"/>
    </xf>
    <xf numFmtId="0" fontId="15" fillId="0" borderId="15" xfId="0" applyFont="1" applyBorder="1" applyAlignment="1">
      <alignment horizontal="left" vertical="top" wrapText="1" indent="1"/>
    </xf>
    <xf numFmtId="168" fontId="14" fillId="0" borderId="14" xfId="13" applyNumberFormat="1" applyFont="1" applyFill="1" applyBorder="1" applyAlignment="1">
      <alignment horizontal="right" vertical="center" wrapText="1" indent="1"/>
    </xf>
    <xf numFmtId="168" fontId="14" fillId="0" borderId="14" xfId="12" applyFont="1" applyBorder="1" applyAlignment="1">
      <alignment horizontal="right" vertical="center" indent="1"/>
    </xf>
    <xf numFmtId="0" fontId="16" fillId="9" borderId="4" xfId="2" applyFont="1" applyFill="1" applyBorder="1" applyAlignment="1">
      <alignment horizontal="center" vertical="center"/>
    </xf>
    <xf numFmtId="0" fontId="16" fillId="9" borderId="5" xfId="2" applyFont="1" applyFill="1" applyBorder="1" applyAlignment="1">
      <alignment horizontal="center" vertical="center"/>
    </xf>
    <xf numFmtId="0" fontId="16" fillId="9" borderId="6" xfId="2" applyFont="1" applyFill="1" applyBorder="1" applyAlignment="1">
      <alignment horizontal="center" vertical="center"/>
    </xf>
    <xf numFmtId="168" fontId="14" fillId="0" borderId="20" xfId="12" applyFont="1" applyBorder="1" applyAlignment="1">
      <alignment horizontal="right" indent="1"/>
    </xf>
    <xf numFmtId="0" fontId="15" fillId="0" borderId="21" xfId="13" applyFont="1" applyFill="1" applyBorder="1" applyAlignment="1">
      <alignment horizontal="left" vertical="top" wrapText="1" indent="1"/>
    </xf>
    <xf numFmtId="0" fontId="15" fillId="0" borderId="21" xfId="0" applyFont="1" applyBorder="1" applyAlignment="1">
      <alignment horizontal="left" vertical="top" wrapText="1" indent="1"/>
    </xf>
    <xf numFmtId="168" fontId="14" fillId="0" borderId="20" xfId="13" applyNumberFormat="1" applyFont="1" applyFill="1" applyBorder="1" applyAlignment="1">
      <alignment horizontal="right" vertical="center" wrapText="1" indent="1"/>
    </xf>
    <xf numFmtId="168" fontId="14" fillId="0" borderId="20" xfId="12" applyFont="1" applyBorder="1" applyAlignment="1">
      <alignment horizontal="right" vertical="center" indent="1"/>
    </xf>
    <xf numFmtId="168" fontId="14" fillId="0" borderId="26" xfId="12" applyFont="1" applyBorder="1" applyAlignment="1">
      <alignment horizontal="right" indent="1"/>
    </xf>
    <xf numFmtId="0" fontId="15" fillId="0" borderId="27" xfId="13" applyFont="1" applyFill="1" applyBorder="1" applyAlignment="1">
      <alignment horizontal="left" vertical="top" wrapText="1" indent="1"/>
    </xf>
    <xf numFmtId="0" fontId="15" fillId="0" borderId="27" xfId="0" applyFont="1" applyBorder="1" applyAlignment="1">
      <alignment horizontal="left" vertical="top" wrapText="1" indent="1"/>
    </xf>
    <xf numFmtId="168" fontId="14" fillId="0" borderId="26" xfId="13" applyNumberFormat="1" applyFont="1" applyFill="1" applyBorder="1" applyAlignment="1">
      <alignment horizontal="right" vertical="center" wrapText="1" indent="1"/>
    </xf>
    <xf numFmtId="168" fontId="14" fillId="0" borderId="26" xfId="12" applyFont="1" applyBorder="1" applyAlignment="1">
      <alignment horizontal="right" vertical="center" indent="1"/>
    </xf>
    <xf numFmtId="0" fontId="21" fillId="0" borderId="0" xfId="0" applyFont="1" applyAlignment="1">
      <alignment vertical="top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indent="1"/>
    </xf>
    <xf numFmtId="0" fontId="23" fillId="0" borderId="0" xfId="0" applyFont="1" applyAlignment="1">
      <alignment horizontal="left" vertical="top" wrapText="1" indent="1"/>
    </xf>
    <xf numFmtId="0" fontId="23" fillId="0" borderId="15" xfId="0" applyFont="1" applyBorder="1" applyAlignment="1">
      <alignment horizontal="left" vertical="top" wrapText="1" indent="1"/>
    </xf>
    <xf numFmtId="0" fontId="23" fillId="0" borderId="15" xfId="13" applyFont="1" applyFill="1" applyBorder="1" applyAlignment="1">
      <alignment horizontal="left" vertical="top" wrapText="1" indent="1"/>
    </xf>
    <xf numFmtId="0" fontId="23" fillId="0" borderId="21" xfId="13" applyFont="1" applyFill="1" applyBorder="1" applyAlignment="1">
      <alignment horizontal="left" vertical="top" wrapText="1" indent="1"/>
    </xf>
    <xf numFmtId="0" fontId="23" fillId="0" borderId="21" xfId="0" applyFont="1" applyBorder="1" applyAlignment="1">
      <alignment horizontal="left" vertical="top" wrapText="1" indent="1"/>
    </xf>
    <xf numFmtId="0" fontId="23" fillId="0" borderId="27" xfId="0" applyFont="1" applyBorder="1" applyAlignment="1">
      <alignment horizontal="left" vertical="top" wrapText="1" indent="1"/>
    </xf>
    <xf numFmtId="0" fontId="23" fillId="0" borderId="27" xfId="13" applyFont="1" applyFill="1" applyBorder="1" applyAlignment="1">
      <alignment horizontal="left" vertical="top" wrapText="1" indent="1"/>
    </xf>
    <xf numFmtId="0" fontId="23" fillId="0" borderId="10" xfId="13" applyFont="1" applyFill="1" applyBorder="1" applyAlignment="1">
      <alignment horizontal="left" vertical="top" wrapText="1" indent="1"/>
    </xf>
    <xf numFmtId="0" fontId="23" fillId="0" borderId="10" xfId="0" applyFont="1" applyBorder="1" applyAlignment="1">
      <alignment horizontal="left" vertical="top" wrapText="1" indent="1"/>
    </xf>
    <xf numFmtId="168" fontId="14" fillId="10" borderId="9" xfId="12" applyFont="1" applyFill="1" applyBorder="1" applyAlignment="1">
      <alignment horizontal="right" indent="1"/>
    </xf>
    <xf numFmtId="168" fontId="14" fillId="10" borderId="9" xfId="13" applyNumberFormat="1" applyFont="1" applyFill="1" applyBorder="1" applyAlignment="1">
      <alignment horizontal="right" vertical="center" wrapText="1" indent="1"/>
    </xf>
    <xf numFmtId="168" fontId="14" fillId="10" borderId="9" xfId="12" applyFont="1" applyFill="1" applyBorder="1" applyAlignment="1">
      <alignment horizontal="right" vertical="center" indent="1"/>
    </xf>
    <xf numFmtId="168" fontId="14" fillId="10" borderId="14" xfId="13" applyNumberFormat="1" applyFont="1" applyFill="1" applyBorder="1" applyAlignment="1">
      <alignment horizontal="right" vertical="center" wrapText="1" indent="1"/>
    </xf>
    <xf numFmtId="168" fontId="14" fillId="10" borderId="14" xfId="12" applyFont="1" applyFill="1" applyBorder="1" applyAlignment="1">
      <alignment horizontal="right" vertical="center" indent="1"/>
    </xf>
    <xf numFmtId="168" fontId="14" fillId="10" borderId="20" xfId="13" applyNumberFormat="1" applyFont="1" applyFill="1" applyBorder="1" applyAlignment="1">
      <alignment horizontal="right" vertical="center" wrapText="1" indent="1"/>
    </xf>
    <xf numFmtId="168" fontId="14" fillId="10" borderId="20" xfId="12" applyFont="1" applyFill="1" applyBorder="1" applyAlignment="1">
      <alignment horizontal="right" vertical="center" indent="1"/>
    </xf>
    <xf numFmtId="0" fontId="15" fillId="10" borderId="0" xfId="0" applyFont="1" applyFill="1" applyAlignment="1">
      <alignment horizontal="left" vertical="top" wrapText="1" indent="1"/>
    </xf>
    <xf numFmtId="168" fontId="14" fillId="10" borderId="26" xfId="12" applyFont="1" applyFill="1" applyBorder="1" applyAlignment="1">
      <alignment horizontal="right" indent="1"/>
    </xf>
    <xf numFmtId="168" fontId="14" fillId="10" borderId="26" xfId="13" applyNumberFormat="1" applyFont="1" applyFill="1" applyBorder="1" applyAlignment="1">
      <alignment horizontal="right" vertical="center" wrapText="1" indent="1"/>
    </xf>
    <xf numFmtId="168" fontId="14" fillId="10" borderId="26" xfId="12" applyFont="1" applyFill="1" applyBorder="1" applyAlignment="1">
      <alignment horizontal="right" vertical="center" indent="1"/>
    </xf>
    <xf numFmtId="168" fontId="27" fillId="10" borderId="26" xfId="12" applyFont="1" applyFill="1" applyBorder="1" applyAlignment="1">
      <alignment horizontal="right" indent="1"/>
    </xf>
    <xf numFmtId="0" fontId="29" fillId="0" borderId="0" xfId="0" applyFont="1">
      <alignment vertical="top"/>
    </xf>
    <xf numFmtId="0" fontId="29" fillId="0" borderId="0" xfId="2" applyFont="1" applyFill="1" applyBorder="1" applyAlignment="1">
      <alignment vertical="center"/>
    </xf>
    <xf numFmtId="0" fontId="31" fillId="0" borderId="0" xfId="5" applyFont="1" applyFill="1" applyAlignment="1">
      <alignment horizontal="left" vertical="center"/>
    </xf>
    <xf numFmtId="0" fontId="32" fillId="8" borderId="4" xfId="2" applyFont="1" applyFill="1" applyBorder="1" applyAlignment="1">
      <alignment horizontal="center" vertical="center"/>
    </xf>
    <xf numFmtId="0" fontId="32" fillId="8" borderId="5" xfId="2" applyFont="1" applyFill="1" applyBorder="1" applyAlignment="1">
      <alignment horizontal="center" vertical="center"/>
    </xf>
    <xf numFmtId="0" fontId="32" fillId="8" borderId="6" xfId="2" applyFont="1" applyFill="1" applyBorder="1" applyAlignment="1">
      <alignment horizontal="center" vertical="center"/>
    </xf>
    <xf numFmtId="168" fontId="22" fillId="10" borderId="14" xfId="12" applyFont="1" applyFill="1" applyBorder="1" applyAlignment="1">
      <alignment horizontal="right" indent="1"/>
    </xf>
    <xf numFmtId="168" fontId="22" fillId="0" borderId="14" xfId="12" applyFont="1" applyBorder="1" applyAlignment="1">
      <alignment horizontal="right" indent="1"/>
    </xf>
    <xf numFmtId="168" fontId="22" fillId="10" borderId="14" xfId="13" applyNumberFormat="1" applyFont="1" applyFill="1" applyBorder="1" applyAlignment="1">
      <alignment horizontal="right" vertical="center" wrapText="1" indent="1"/>
    </xf>
    <xf numFmtId="168" fontId="22" fillId="0" borderId="14" xfId="13" applyNumberFormat="1" applyFont="1" applyFill="1" applyBorder="1" applyAlignment="1">
      <alignment horizontal="right" vertical="center" wrapText="1" indent="1"/>
    </xf>
    <xf numFmtId="168" fontId="22" fillId="10" borderId="14" xfId="12" applyFont="1" applyFill="1" applyBorder="1" applyAlignment="1">
      <alignment horizontal="right" vertical="center" indent="1"/>
    </xf>
    <xf numFmtId="168" fontId="22" fillId="0" borderId="14" xfId="12" applyFont="1" applyBorder="1" applyAlignment="1">
      <alignment horizontal="right" vertical="center" indent="1"/>
    </xf>
    <xf numFmtId="0" fontId="17" fillId="0" borderId="0" xfId="5" applyFont="1" applyFill="1" applyBorder="1">
      <alignment vertical="center"/>
    </xf>
    <xf numFmtId="0" fontId="12" fillId="0" borderId="13" xfId="11" applyFont="1" applyFill="1" applyBorder="1" applyAlignment="1">
      <alignment horizontal="left" vertical="center" wrapText="1" indent="1"/>
    </xf>
    <xf numFmtId="0" fontId="12" fillId="0" borderId="11" xfId="11" applyFont="1" applyFill="1" applyBorder="1" applyAlignment="1">
      <alignment horizontal="left" vertical="center" wrapText="1" indent="1"/>
    </xf>
    <xf numFmtId="0" fontId="15" fillId="0" borderId="7" xfId="11" applyFont="1" applyFill="1" applyBorder="1">
      <alignment horizontal="left" vertical="top" wrapText="1" indent="1"/>
    </xf>
    <xf numFmtId="0" fontId="15" fillId="0" borderId="12" xfId="11" applyFont="1" applyFill="1" applyBorder="1">
      <alignment horizontal="left" vertical="top" wrapText="1" indent="1"/>
    </xf>
    <xf numFmtId="0" fontId="16" fillId="6" borderId="0" xfId="15" applyFont="1" applyFill="1" applyAlignment="1">
      <alignment horizontal="center" vertical="center"/>
    </xf>
    <xf numFmtId="0" fontId="18" fillId="0" borderId="0" xfId="5" applyFont="1" applyFill="1" applyBorder="1">
      <alignment vertical="center"/>
    </xf>
    <xf numFmtId="0" fontId="12" fillId="0" borderId="18" xfId="11" applyFont="1" applyFill="1" applyBorder="1" applyAlignment="1">
      <alignment horizontal="left" vertical="center" wrapText="1" indent="1"/>
    </xf>
    <xf numFmtId="0" fontId="12" fillId="0" borderId="19" xfId="11" applyFont="1" applyFill="1" applyBorder="1" applyAlignment="1">
      <alignment horizontal="left" vertical="center" wrapText="1" indent="1"/>
    </xf>
    <xf numFmtId="0" fontId="15" fillId="0" borderId="16" xfId="11" applyFont="1" applyFill="1" applyBorder="1">
      <alignment horizontal="left" vertical="top" wrapText="1" indent="1"/>
    </xf>
    <xf numFmtId="0" fontId="15" fillId="0" borderId="17" xfId="11" applyFont="1" applyFill="1" applyBorder="1">
      <alignment horizontal="left" vertical="top" wrapText="1" indent="1"/>
    </xf>
    <xf numFmtId="0" fontId="30" fillId="0" borderId="0" xfId="5" applyFont="1" applyFill="1" applyBorder="1">
      <alignment vertical="center"/>
    </xf>
    <xf numFmtId="0" fontId="29" fillId="0" borderId="18" xfId="11" applyFont="1" applyFill="1" applyBorder="1" applyAlignment="1">
      <alignment horizontal="left" vertical="center" wrapText="1" indent="1"/>
    </xf>
    <xf numFmtId="0" fontId="29" fillId="0" borderId="19" xfId="11" applyFont="1" applyFill="1" applyBorder="1" applyAlignment="1">
      <alignment horizontal="left" vertical="center" wrapText="1" indent="1"/>
    </xf>
    <xf numFmtId="0" fontId="30" fillId="0" borderId="0" xfId="5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18" fillId="0" borderId="0" xfId="5" applyFont="1" applyFill="1" applyBorder="1" applyAlignment="1">
      <alignment horizontal="center" vertical="center"/>
    </xf>
    <xf numFmtId="0" fontId="20" fillId="0" borderId="0" xfId="5" applyFont="1" applyFill="1" applyBorder="1">
      <alignment vertical="center"/>
    </xf>
    <xf numFmtId="0" fontId="12" fillId="0" borderId="24" xfId="11" applyFont="1" applyFill="1" applyBorder="1" applyAlignment="1">
      <alignment horizontal="left" vertical="center" wrapText="1" indent="1"/>
    </xf>
    <xf numFmtId="0" fontId="12" fillId="0" borderId="25" xfId="11" applyFont="1" applyFill="1" applyBorder="1" applyAlignment="1">
      <alignment horizontal="left" vertical="center" wrapText="1" indent="1"/>
    </xf>
    <xf numFmtId="0" fontId="15" fillId="0" borderId="22" xfId="11" applyFont="1" applyFill="1" applyBorder="1">
      <alignment horizontal="left" vertical="top" wrapText="1" indent="1"/>
    </xf>
    <xf numFmtId="0" fontId="15" fillId="0" borderId="23" xfId="11" applyFont="1" applyFill="1" applyBorder="1">
      <alignment horizontal="left" vertical="top" wrapText="1" indent="1"/>
    </xf>
    <xf numFmtId="0" fontId="24" fillId="0" borderId="0" xfId="5" applyFont="1" applyFill="1" applyBorder="1" applyAlignment="1">
      <alignment horizontal="center" vertical="center"/>
    </xf>
    <xf numFmtId="0" fontId="19" fillId="0" borderId="0" xfId="5" applyFont="1" applyFill="1" applyBorder="1">
      <alignment vertical="center"/>
    </xf>
    <xf numFmtId="0" fontId="12" fillId="0" borderId="30" xfId="11" applyFont="1" applyFill="1" applyBorder="1" applyAlignment="1">
      <alignment horizontal="left" vertical="center" wrapText="1" indent="1"/>
    </xf>
    <xf numFmtId="0" fontId="12" fillId="0" borderId="31" xfId="11" applyFont="1" applyFill="1" applyBorder="1" applyAlignment="1">
      <alignment horizontal="left" vertical="center" wrapText="1" indent="1"/>
    </xf>
    <xf numFmtId="0" fontId="15" fillId="0" borderId="28" xfId="11" applyFont="1" applyFill="1" applyBorder="1">
      <alignment horizontal="left" vertical="top" wrapText="1" indent="1"/>
    </xf>
    <xf numFmtId="0" fontId="15" fillId="0" borderId="29" xfId="11" applyFont="1" applyFill="1" applyBorder="1">
      <alignment horizontal="left" vertical="top" wrapText="1" indent="1"/>
    </xf>
    <xf numFmtId="0" fontId="25" fillId="0" borderId="0" xfId="5" applyFont="1" applyFill="1" applyBorder="1" applyAlignment="1">
      <alignment horizontal="center" vertical="center"/>
    </xf>
    <xf numFmtId="0" fontId="26" fillId="0" borderId="0" xfId="5" applyFont="1" applyFill="1" applyBorder="1" applyAlignment="1">
      <alignment horizontal="center" vertical="center"/>
    </xf>
  </cellXfs>
  <cellStyles count="17">
    <cellStyle name="40% - Accent1" xfId="1" builtinId="31" customBuiltin="1"/>
    <cellStyle name="Accent1" xfId="3" builtinId="29" customBuiltin="1"/>
    <cellStyle name="Accent5" xfId="4" builtinId="45" customBuiltin="1"/>
    <cellStyle name="Banded" xfId="13" xr:uid="{00000000-0005-0000-0000-000003000000}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y" xfId="12" xr:uid="{00000000-0005-0000-0000-000008000000}"/>
    <cellStyle name="Heading 1" xfId="2" builtinId="16" customBuiltin="1"/>
    <cellStyle name="Heading 2" xfId="15" builtinId="17" customBuiltin="1"/>
    <cellStyle name="Heading 3" xfId="16" builtinId="18" customBuiltin="1"/>
    <cellStyle name="Heading 4" xfId="11" builtinId="19" customBuiltin="1"/>
    <cellStyle name="Normal" xfId="0" builtinId="0" customBuiltin="1"/>
    <cellStyle name="Percent" xfId="10" builtinId="5" customBuiltin="1"/>
    <cellStyle name="Settings Entry" xfId="14" xr:uid="{00000000-0005-0000-0000-00000F000000}"/>
    <cellStyle name="Title" xfId="5" builtinId="15" customBuiltin="1"/>
  </cellStyles>
  <dxfs count="24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3" name="Picture 2" descr="Photo collage of word: Winter" title="Header Winte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3" name="Picture 2" descr="Photo collage of word: Winter" title="Header Winter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2" name="Picture 1" descr="Photo collage of word: Spring" title="Header Spri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7</xdr:col>
      <xdr:colOff>1262742</xdr:colOff>
      <xdr:row>2</xdr:row>
      <xdr:rowOff>1143000</xdr:rowOff>
    </xdr:to>
    <xdr:pic>
      <xdr:nvPicPr>
        <xdr:cNvPr id="4" name="Picture 3" descr="Photo collage of word: Spring" title="Header Spri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4" name="Picture 3" descr="Photo collage of word: Spring" title="Header Spri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3" name="Picture 2" descr="Photo collage of word: Summer" title="Header Summer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4" name="Picture 3" descr="Photo collage of word: Summer" title="Header Summer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4" name="Picture 3" descr="Photo collage of word: Summer" title="Header Summer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3" name="Picture 2" descr="Photo collage of word: Fall" title="Header Fall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"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4" name="Picture 3" descr="Photo collage of word: Fall" title="Header Fall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"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4" name="Picture 3" descr="Photo collage of word: Fall" title="Header Fall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"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3" name="Picture 2" descr="Photo collage of word: Winter" title="Header Winter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6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59999389629810485"/>
    <pageSetUpPr autoPageBreaks="0" fitToPage="1"/>
  </sheetPr>
  <dimension ref="B1:L15"/>
  <sheetViews>
    <sheetView showGridLines="0" zoomScaleNormal="100" workbookViewId="0">
      <selection activeCell="K7" sqref="K7"/>
    </sheetView>
  </sheetViews>
  <sheetFormatPr defaultColWidth="8.69921875" defaultRowHeight="13.8" x14ac:dyDescent="0.25"/>
  <cols>
    <col min="1" max="1" width="1.59765625" style="1" customWidth="1"/>
    <col min="2" max="8" width="16.59765625" style="1" customWidth="1"/>
    <col min="9" max="9" width="1.59765625" style="1" customWidth="1"/>
    <col min="10" max="10" width="8.59765625" style="1" customWidth="1"/>
    <col min="11" max="12" width="12.19921875" style="1" customWidth="1"/>
    <col min="13" max="13" width="1.59765625" style="1" customWidth="1"/>
    <col min="14" max="16384" width="8.69921875" style="1"/>
  </cols>
  <sheetData>
    <row r="1" spans="2:12" ht="9" customHeight="1" x14ac:dyDescent="0.25">
      <c r="I1" s="1" t="s">
        <v>2</v>
      </c>
    </row>
    <row r="2" spans="2:12" ht="96" customHeight="1" x14ac:dyDescent="0.25">
      <c r="B2" s="78" t="str">
        <f>"January "&amp;CalendarYear</f>
        <v>January 2024</v>
      </c>
      <c r="C2" s="78"/>
      <c r="D2" s="78"/>
      <c r="E2" s="2"/>
      <c r="F2" s="2"/>
      <c r="G2" s="2"/>
      <c r="H2" s="3"/>
    </row>
    <row r="3" spans="2:12" s="10" customFormat="1" ht="24" customHeight="1" x14ac:dyDescent="0.25">
      <c r="B3" s="7" t="str">
        <f>WeekStart</f>
        <v>Sunday</v>
      </c>
      <c r="C3" s="8" t="str">
        <f t="shared" ref="C3:H3" si="0">TEXT(C4,"dddd")</f>
        <v>Monday</v>
      </c>
      <c r="D3" s="8" t="str">
        <f t="shared" si="0"/>
        <v>Tuesday</v>
      </c>
      <c r="E3" s="8" t="str">
        <f t="shared" si="0"/>
        <v>Wednesday</v>
      </c>
      <c r="F3" s="8" t="str">
        <f t="shared" si="0"/>
        <v>Thursday</v>
      </c>
      <c r="G3" s="8" t="str">
        <f t="shared" si="0"/>
        <v>Friday</v>
      </c>
      <c r="H3" s="9" t="str">
        <f t="shared" si="0"/>
        <v>Saturday</v>
      </c>
      <c r="K3" s="83" t="s">
        <v>3</v>
      </c>
      <c r="L3" s="83"/>
    </row>
    <row r="4" spans="2:12" s="4" customFormat="1" ht="24" customHeight="1" x14ac:dyDescent="0.25">
      <c r="B4" s="11">
        <f t="array" ref="B4:H4">DaysAndWeeks+DATE(CalendarYear,1,1)-WEEKDAY(DATE(CalendarYear,1,1),(WeekStart="Monday")+1)+1</f>
        <v>45291</v>
      </c>
      <c r="C4" s="11">
        <v>45292</v>
      </c>
      <c r="D4" s="11">
        <v>45293</v>
      </c>
      <c r="E4" s="11">
        <v>45294</v>
      </c>
      <c r="F4" s="11">
        <v>45295</v>
      </c>
      <c r="G4" s="11">
        <v>45296</v>
      </c>
      <c r="H4" s="12">
        <v>45297</v>
      </c>
      <c r="K4" s="16" t="s">
        <v>4</v>
      </c>
      <c r="L4" s="16" t="s">
        <v>5</v>
      </c>
    </row>
    <row r="5" spans="2:12" s="14" customFormat="1" ht="56.1" customHeight="1" x14ac:dyDescent="0.25">
      <c r="B5" s="13"/>
      <c r="C5" s="13"/>
      <c r="D5" s="13"/>
      <c r="E5" s="13"/>
      <c r="F5" s="13"/>
      <c r="G5" s="13"/>
      <c r="H5" s="13"/>
      <c r="K5" s="17">
        <v>2024</v>
      </c>
      <c r="L5" s="17" t="s">
        <v>0</v>
      </c>
    </row>
    <row r="6" spans="2:12" s="4" customFormat="1" ht="24" customHeight="1" x14ac:dyDescent="0.25">
      <c r="B6" s="6">
        <f t="array" ref="B6:H6">DaysAndWeeks+DATE(CalendarYear,1,1)-WEEKDAY(DATE(CalendarYear,1,1),(WeekStart="Monday")+1)+8</f>
        <v>45298</v>
      </c>
      <c r="C6" s="6">
        <v>45299</v>
      </c>
      <c r="D6" s="6">
        <v>45300</v>
      </c>
      <c r="E6" s="6">
        <v>45301</v>
      </c>
      <c r="F6" s="6">
        <v>45302</v>
      </c>
      <c r="G6" s="6">
        <v>45303</v>
      </c>
      <c r="H6" s="6">
        <v>45304</v>
      </c>
    </row>
    <row r="7" spans="2:12" s="14" customFormat="1" ht="56.1" customHeight="1" x14ac:dyDescent="0.25">
      <c r="B7" s="15"/>
      <c r="C7" s="15"/>
      <c r="D7" s="15"/>
      <c r="E7" s="15"/>
      <c r="F7" s="15"/>
      <c r="G7" s="15"/>
      <c r="H7" s="15"/>
    </row>
    <row r="8" spans="2:12" s="4" customFormat="1" ht="24" customHeight="1" x14ac:dyDescent="0.25">
      <c r="B8" s="5">
        <f t="array" ref="B8:H8">DaysAndWeeks+DATE(CalendarYear,1,1)-WEEKDAY(DATE(CalendarYear,1,1),(WeekStart="Monday")+1)+15</f>
        <v>45305</v>
      </c>
      <c r="C8" s="5">
        <v>45306</v>
      </c>
      <c r="D8" s="5">
        <v>45307</v>
      </c>
      <c r="E8" s="5">
        <v>45308</v>
      </c>
      <c r="F8" s="5">
        <v>45309</v>
      </c>
      <c r="G8" s="5">
        <v>45310</v>
      </c>
      <c r="H8" s="5">
        <v>45311</v>
      </c>
    </row>
    <row r="9" spans="2:12" s="14" customFormat="1" ht="56.1" customHeight="1" x14ac:dyDescent="0.25">
      <c r="B9" s="13"/>
      <c r="C9" s="13"/>
      <c r="D9" s="13"/>
      <c r="E9" s="13"/>
      <c r="F9" s="13"/>
      <c r="G9" s="13"/>
      <c r="H9" s="13"/>
    </row>
    <row r="10" spans="2:12" s="4" customFormat="1" ht="24" customHeight="1" x14ac:dyDescent="0.25">
      <c r="B10" s="6">
        <f t="array" ref="B10:H10">DaysAndWeeks+DATE(CalendarYear,1,1)-WEEKDAY(DATE(CalendarYear,1,1),(WeekStart="Monday")+1)+22</f>
        <v>45312</v>
      </c>
      <c r="C10" s="6">
        <v>45313</v>
      </c>
      <c r="D10" s="6">
        <v>45314</v>
      </c>
      <c r="E10" s="6">
        <v>45315</v>
      </c>
      <c r="F10" s="6">
        <v>45316</v>
      </c>
      <c r="G10" s="6">
        <v>45317</v>
      </c>
      <c r="H10" s="6">
        <v>45318</v>
      </c>
    </row>
    <row r="11" spans="2:12" s="14" customFormat="1" ht="56.1" customHeight="1" x14ac:dyDescent="0.25">
      <c r="B11" s="15"/>
      <c r="C11" s="15"/>
      <c r="D11" s="15"/>
      <c r="E11" s="15"/>
      <c r="F11" s="15"/>
      <c r="G11" s="15"/>
      <c r="H11" s="15"/>
    </row>
    <row r="12" spans="2:12" s="4" customFormat="1" ht="24" customHeight="1" x14ac:dyDescent="0.25">
      <c r="B12" s="5">
        <f t="array" ref="B12:H12">DaysAndWeeks+DATE(CalendarYear,1,1)-WEEKDAY(DATE(CalendarYear,1,1),(WeekStart="Monday")+1)+29</f>
        <v>45319</v>
      </c>
      <c r="C12" s="5">
        <v>45320</v>
      </c>
      <c r="D12" s="5">
        <v>45321</v>
      </c>
      <c r="E12" s="5">
        <v>45322</v>
      </c>
      <c r="F12" s="5">
        <v>45323</v>
      </c>
      <c r="G12" s="5">
        <v>45324</v>
      </c>
      <c r="H12" s="5">
        <v>45325</v>
      </c>
    </row>
    <row r="13" spans="2:12" s="14" customFormat="1" ht="56.1" customHeight="1" x14ac:dyDescent="0.25">
      <c r="B13" s="13"/>
      <c r="C13" s="13"/>
      <c r="D13" s="13"/>
      <c r="E13" s="13"/>
      <c r="F13" s="13"/>
      <c r="G13" s="13"/>
      <c r="H13" s="13"/>
    </row>
    <row r="14" spans="2:12" s="4" customFormat="1" ht="24" customHeight="1" x14ac:dyDescent="0.25">
      <c r="B14" s="6">
        <f t="array" ref="B14:C14">DaysAndWeeks+DATE(CalendarYear,1,1)-WEEKDAY(DATE(CalendarYear,1,1),(WeekStart="Monday")+1)+36</f>
        <v>45326</v>
      </c>
      <c r="C14" s="6">
        <v>45327</v>
      </c>
      <c r="D14" s="79" t="s">
        <v>1</v>
      </c>
      <c r="E14" s="79"/>
      <c r="F14" s="79"/>
      <c r="G14" s="79"/>
      <c r="H14" s="80"/>
    </row>
    <row r="15" spans="2:12" s="14" customFormat="1" ht="56.1" customHeight="1" x14ac:dyDescent="0.25">
      <c r="B15" s="15"/>
      <c r="C15" s="15"/>
      <c r="D15" s="81"/>
      <c r="E15" s="81"/>
      <c r="F15" s="81"/>
      <c r="G15" s="81"/>
      <c r="H15" s="82"/>
    </row>
  </sheetData>
  <mergeCells count="4">
    <mergeCell ref="B2:D2"/>
    <mergeCell ref="D14:H14"/>
    <mergeCell ref="D15:H15"/>
    <mergeCell ref="K3:L3"/>
  </mergeCells>
  <phoneticPr fontId="1" type="noConversion"/>
  <conditionalFormatting sqref="B4:G4">
    <cfRule type="expression" dxfId="23" priority="23">
      <formula>DAY(B4)&gt;8</formula>
    </cfRule>
  </conditionalFormatting>
  <conditionalFormatting sqref="B12:H12 B14:C14">
    <cfRule type="expression" dxfId="22" priority="24">
      <formula>AND(DAY(B12)&gt;=1,DAY(B12)&lt;=15)</formula>
    </cfRule>
  </conditionalFormatting>
  <dataValidations count="13">
    <dataValidation type="list" errorStyle="warning" allowBlank="1" showInputMessage="1" showErrorMessage="1" error="Select a day from the list. Select CANCEL, then press ALT+DOWN ARROW to pick day from the drop-down list" prompt="Select week start day in this cell. Press ALT+DOWN ARROW to open drop-down list, press DOWN ARROW then ENTER to make selection" sqref="L5" xr:uid="{00000000-0002-0000-0000-000000000000}">
      <formula1>"Sunday, Monday"</formula1>
    </dataValidation>
    <dataValidation allowBlank="1" showInputMessage="1" showErrorMessage="1" prompt="Create a custom one-month calendar in this workbook. Customize year and starting day of the week for all months with this January worksheet. Each month is on a separate worksheet." sqref="A1" xr:uid="{00000000-0002-0000-0000-000001000000}"/>
    <dataValidation allowBlank="1" showInputMessage="1" showErrorMessage="1" prompt="Enter year in cell below" sqref="K4" xr:uid="{00000000-0002-0000-0000-000002000000}"/>
    <dataValidation allowBlank="1" showInputMessage="1" showErrorMessage="1" prompt="Select week start day in cell below" sqref="L4" xr:uid="{00000000-0002-0000-0000-000003000000}"/>
    <dataValidation allowBlank="1" showInputMessage="1" showErrorMessage="1" prompt="Enter year in this cell" sqref="K5" xr:uid="{00000000-0002-0000-0000-000004000000}"/>
    <dataValidation allowBlank="1" showInputMessage="1" showErrorMessage="1" prompt="This row contains weekday names for this calendar. This cell contains the starting day of the week. To change week start day, enter a new weekday in cell L5, in this worksheet." sqref="B3" xr:uid="{00000000-0002-0000-0000-000005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000-000006000000}"/>
    <dataValidation allowBlank="1" showInputMessage="1" showErrorMessage="1" prompt="The year in this cell is automatically updated based on the year entered in cell K5. Calendar below has dates for previous and next month with lighter font shade." sqref="B2:D2" xr:uid="{00000000-0002-0000-0000-000007000000}"/>
    <dataValidation allowBlank="1" showInputMessage="1" showErrorMessage="1" prompt="Automatically determined weekday" sqref="C3:H3" xr:uid="{00000000-0002-0000-0000-000008000000}"/>
    <dataValidation allowBlank="1" showInputMessage="1" showErrorMessage="1" prompt="This row &amp; rows 7, 9, 11, 13, &amp; 15 are cells for entering daily notes related to the calendar day in the cell above." sqref="B5" xr:uid="{00000000-0002-0000-0000-000009000000}"/>
    <dataValidation allowBlank="1" showInputMessage="1" prompt="Enter monthly Notes in this cell" sqref="D15:H15" xr:uid="{00000000-0002-0000-0000-00000A000000}"/>
    <dataValidation allowBlank="1" showInputMessage="1" prompt="Enter monthly Notes in cell below" sqref="D14:H14" xr:uid="{00000000-0002-0000-0000-00000B000000}"/>
    <dataValidation allowBlank="1" showInputMessage="1" showErrorMessage="1" prompt="Enter year and select calendar start day in cells below. These Calendar Settings cells will not print" sqref="K3" xr:uid="{00000000-0002-0000-0000-00000C000000}"/>
  </dataValidations>
  <printOptions horizontalCentered="1"/>
  <pageMargins left="0.25" right="0.25" top="0.5" bottom="0.5" header="0.3" footer="0.3"/>
  <pageSetup orientation="landscape" r:id="rId1"/>
  <headerFooter differentFirst="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59999389629810485"/>
    <pageSetUpPr fitToPage="1"/>
  </sheetPr>
  <dimension ref="B1:I15"/>
  <sheetViews>
    <sheetView showGridLines="0" zoomScaleNormal="100" workbookViewId="0"/>
  </sheetViews>
  <sheetFormatPr defaultColWidth="8.69921875" defaultRowHeight="13.8" x14ac:dyDescent="0.25"/>
  <cols>
    <col min="1" max="1" width="1.59765625" style="1" customWidth="1"/>
    <col min="2" max="8" width="16.59765625" style="1" customWidth="1"/>
    <col min="9" max="9" width="1.59765625" style="1" customWidth="1"/>
    <col min="10" max="10" width="8.59765625" style="1" customWidth="1"/>
    <col min="11" max="16384" width="8.69921875" style="1"/>
  </cols>
  <sheetData>
    <row r="1" spans="2:9" ht="9" customHeight="1" x14ac:dyDescent="0.25">
      <c r="I1" s="1" t="s">
        <v>2</v>
      </c>
    </row>
    <row r="2" spans="2:9" ht="96" customHeight="1" x14ac:dyDescent="0.25">
      <c r="B2" s="78" t="str">
        <f>"February "&amp;CalendarYear</f>
        <v>February 2024</v>
      </c>
      <c r="C2" s="78"/>
      <c r="D2" s="78"/>
      <c r="E2" s="2"/>
      <c r="F2" s="2"/>
      <c r="G2" s="2"/>
      <c r="H2" s="3"/>
    </row>
    <row r="3" spans="2:9" s="10" customFormat="1" ht="24" customHeight="1" x14ac:dyDescent="0.25">
      <c r="B3" s="7" t="str">
        <f>WeekStart</f>
        <v>Sunday</v>
      </c>
      <c r="C3" s="8" t="str">
        <f t="shared" ref="C3:H3" si="0">TEXT(C4,"dddd")</f>
        <v>Monday</v>
      </c>
      <c r="D3" s="8" t="str">
        <f t="shared" si="0"/>
        <v>Tuesday</v>
      </c>
      <c r="E3" s="8" t="str">
        <f t="shared" si="0"/>
        <v>Wednesday</v>
      </c>
      <c r="F3" s="8" t="str">
        <f t="shared" si="0"/>
        <v>Thursday</v>
      </c>
      <c r="G3" s="8" t="str">
        <f t="shared" si="0"/>
        <v>Friday</v>
      </c>
      <c r="H3" s="9" t="str">
        <f t="shared" si="0"/>
        <v>Saturday</v>
      </c>
    </row>
    <row r="4" spans="2:9" s="4" customFormat="1" ht="24" customHeight="1" x14ac:dyDescent="0.25">
      <c r="B4" s="11">
        <f t="array" ref="B4:H4">DaysAndWeeks+DATE(CalendarYear,2,1)-WEEKDAY(DATE(CalendarYear,2,1),(WeekStart="Monday")+1)+1</f>
        <v>45319</v>
      </c>
      <c r="C4" s="11">
        <v>45320</v>
      </c>
      <c r="D4" s="11">
        <v>45321</v>
      </c>
      <c r="E4" s="11">
        <v>45322</v>
      </c>
      <c r="F4" s="11">
        <v>45323</v>
      </c>
      <c r="G4" s="11">
        <v>45324</v>
      </c>
      <c r="H4" s="12">
        <v>45325</v>
      </c>
    </row>
    <row r="5" spans="2:9" s="14" customFormat="1" ht="56.1" customHeight="1" x14ac:dyDescent="0.25">
      <c r="B5" s="13"/>
      <c r="C5" s="13"/>
      <c r="D5" s="13"/>
      <c r="E5" s="13"/>
      <c r="F5" s="13"/>
      <c r="G5" s="13"/>
      <c r="H5" s="13"/>
    </row>
    <row r="6" spans="2:9" s="4" customFormat="1" ht="24" customHeight="1" x14ac:dyDescent="0.25">
      <c r="B6" s="6">
        <f t="array" ref="B6:H6">DaysAndWeeks+DATE(CalendarYear,2,1)-WEEKDAY(DATE(CalendarYear,2,1),(WeekStart="Monday")+1)+8</f>
        <v>45326</v>
      </c>
      <c r="C6" s="6">
        <v>45327</v>
      </c>
      <c r="D6" s="6">
        <v>45328</v>
      </c>
      <c r="E6" s="6">
        <v>45329</v>
      </c>
      <c r="F6" s="6">
        <v>45330</v>
      </c>
      <c r="G6" s="6">
        <v>45331</v>
      </c>
      <c r="H6" s="6">
        <v>45332</v>
      </c>
    </row>
    <row r="7" spans="2:9" s="14" customFormat="1" ht="56.1" customHeight="1" x14ac:dyDescent="0.25">
      <c r="B7" s="15"/>
      <c r="C7" s="15"/>
      <c r="D7" s="15"/>
      <c r="E7" s="15"/>
      <c r="F7" s="15"/>
      <c r="G7" s="15"/>
      <c r="H7" s="15"/>
    </row>
    <row r="8" spans="2:9" s="4" customFormat="1" ht="24" customHeight="1" x14ac:dyDescent="0.25">
      <c r="B8" s="5">
        <f t="array" ref="B8:H8">DaysAndWeeks+DATE(CalendarYear,2,1)-WEEKDAY(DATE(CalendarYear,2,1),(WeekStart="Monday")+1)+15</f>
        <v>45333</v>
      </c>
      <c r="C8" s="5">
        <v>45334</v>
      </c>
      <c r="D8" s="5">
        <v>45335</v>
      </c>
      <c r="E8" s="5">
        <v>45336</v>
      </c>
      <c r="F8" s="5">
        <v>45337</v>
      </c>
      <c r="G8" s="5">
        <v>45338</v>
      </c>
      <c r="H8" s="5">
        <v>45339</v>
      </c>
    </row>
    <row r="9" spans="2:9" s="14" customFormat="1" ht="56.1" customHeight="1" x14ac:dyDescent="0.25">
      <c r="B9" s="13"/>
      <c r="C9" s="13"/>
      <c r="D9" s="13"/>
      <c r="E9" s="13"/>
      <c r="F9" s="13"/>
      <c r="G9" s="13"/>
      <c r="H9" s="13"/>
    </row>
    <row r="10" spans="2:9" s="4" customFormat="1" ht="24" customHeight="1" x14ac:dyDescent="0.25">
      <c r="B10" s="6">
        <f t="array" ref="B10:H10">DaysAndWeeks+DATE(CalendarYear,2,1)-WEEKDAY(DATE(CalendarYear,2,1),(WeekStart="Monday")+1)+22</f>
        <v>45340</v>
      </c>
      <c r="C10" s="6">
        <v>45341</v>
      </c>
      <c r="D10" s="6">
        <v>45342</v>
      </c>
      <c r="E10" s="6">
        <v>45343</v>
      </c>
      <c r="F10" s="6">
        <v>45344</v>
      </c>
      <c r="G10" s="6">
        <v>45345</v>
      </c>
      <c r="H10" s="6">
        <v>45346</v>
      </c>
    </row>
    <row r="11" spans="2:9" s="14" customFormat="1" ht="56.1" customHeight="1" x14ac:dyDescent="0.25">
      <c r="B11" s="15"/>
      <c r="C11" s="15"/>
      <c r="D11" s="15"/>
      <c r="E11" s="15"/>
      <c r="F11" s="15"/>
      <c r="G11" s="15"/>
      <c r="H11" s="15"/>
    </row>
    <row r="12" spans="2:9" s="4" customFormat="1" ht="24" customHeight="1" x14ac:dyDescent="0.25">
      <c r="B12" s="5">
        <f t="array" ref="B12:H12">DaysAndWeeks+DATE(CalendarYear,2,1)-WEEKDAY(DATE(CalendarYear,2,1),(WeekStart="Monday")+1)+29</f>
        <v>45347</v>
      </c>
      <c r="C12" s="5">
        <v>45348</v>
      </c>
      <c r="D12" s="5">
        <v>45349</v>
      </c>
      <c r="E12" s="5">
        <v>45350</v>
      </c>
      <c r="F12" s="5">
        <v>45351</v>
      </c>
      <c r="G12" s="5">
        <v>45352</v>
      </c>
      <c r="H12" s="5">
        <v>45353</v>
      </c>
    </row>
    <row r="13" spans="2:9" s="14" customFormat="1" ht="56.1" customHeight="1" x14ac:dyDescent="0.25">
      <c r="B13" s="13"/>
      <c r="C13" s="13"/>
      <c r="D13" s="13"/>
      <c r="E13" s="13"/>
      <c r="F13" s="13"/>
      <c r="G13" s="13"/>
      <c r="H13" s="13"/>
    </row>
    <row r="14" spans="2:9" s="4" customFormat="1" ht="24" customHeight="1" x14ac:dyDescent="0.25">
      <c r="B14" s="6">
        <f t="array" ref="B14:C14">DaysAndWeeks+DATE(CalendarYear,2,1)-WEEKDAY(DATE(CalendarYear,2,1),(WeekStart="Monday")+1)+36</f>
        <v>45354</v>
      </c>
      <c r="C14" s="6">
        <v>45355</v>
      </c>
      <c r="D14" s="79" t="s">
        <v>1</v>
      </c>
      <c r="E14" s="79"/>
      <c r="F14" s="79"/>
      <c r="G14" s="79"/>
      <c r="H14" s="80"/>
    </row>
    <row r="15" spans="2:9" s="14" customFormat="1" ht="56.1" customHeight="1" x14ac:dyDescent="0.25">
      <c r="B15" s="15"/>
      <c r="C15" s="15"/>
      <c r="D15" s="81"/>
      <c r="E15" s="81"/>
      <c r="F15" s="81"/>
      <c r="G15" s="81"/>
      <c r="H15" s="82"/>
    </row>
  </sheetData>
  <mergeCells count="3">
    <mergeCell ref="B2:D2"/>
    <mergeCell ref="D14:H14"/>
    <mergeCell ref="D15:H15"/>
  </mergeCells>
  <conditionalFormatting sqref="B4:G4">
    <cfRule type="expression" dxfId="21" priority="1">
      <formula>DAY(B4)&gt;8</formula>
    </cfRule>
  </conditionalFormatting>
  <conditionalFormatting sqref="B12:H12 B14:C14">
    <cfRule type="expression" dxfId="20" priority="2">
      <formula>AND(DAY(B12)&gt;=1,DAY(B12)&lt;=15)</formula>
    </cfRule>
  </conditionalFormatting>
  <dataValidations count="8">
    <dataValidation allowBlank="1" showInputMessage="1" showErrorMessage="1" prompt="Automatically determined weekday" sqref="C3:H3" xr:uid="{00000000-0002-0000-01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100-000001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100-000002000000}"/>
    <dataValidation allowBlank="1" showInputMessage="1" showErrorMessage="1" prompt="February month calendar" sqref="A1" xr:uid="{00000000-0002-0000-0100-000003000000}"/>
    <dataValidation allowBlank="1" showInputMessage="1" prompt="Enter monthly Notes in cell below" sqref="D14:H14" xr:uid="{00000000-0002-0000-0100-000004000000}"/>
    <dataValidation allowBlank="1" showInputMessage="1" prompt="Enter monthly Notes in this cell" sqref="D15:H15" xr:uid="{00000000-0002-0000-0100-000005000000}"/>
    <dataValidation allowBlank="1" showInputMessage="1" showErrorMessage="1" prompt="This row &amp; rows 7, 9, 11, 13, &amp; 15 are cells for entering daily notes related to the calendar day in the cell above." sqref="B5" xr:uid="{00000000-0002-0000-01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1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59999389629810485"/>
    <pageSetUpPr fitToPage="1"/>
  </sheetPr>
  <dimension ref="B1:I15"/>
  <sheetViews>
    <sheetView showGridLines="0" zoomScaleNormal="100" workbookViewId="0"/>
  </sheetViews>
  <sheetFormatPr defaultColWidth="8.69921875" defaultRowHeight="13.8" x14ac:dyDescent="0.25"/>
  <cols>
    <col min="1" max="1" width="1.59765625" style="1" customWidth="1"/>
    <col min="2" max="8" width="16.59765625" style="1" customWidth="1"/>
    <col min="9" max="9" width="1.59765625" style="1" customWidth="1"/>
    <col min="10" max="10" width="8.59765625" style="1" customWidth="1"/>
    <col min="11" max="16384" width="8.69921875" style="1"/>
  </cols>
  <sheetData>
    <row r="1" spans="2:9" ht="9" customHeight="1" x14ac:dyDescent="0.25">
      <c r="I1" s="1" t="s">
        <v>2</v>
      </c>
    </row>
    <row r="2" spans="2:9" ht="96" customHeight="1" x14ac:dyDescent="0.25">
      <c r="B2" s="84" t="str">
        <f>"March "&amp;CalendarYear</f>
        <v>March 2024</v>
      </c>
      <c r="C2" s="84"/>
      <c r="D2" s="84"/>
      <c r="E2" s="2"/>
      <c r="F2" s="2"/>
      <c r="G2" s="2"/>
      <c r="H2" s="3"/>
    </row>
    <row r="3" spans="2:9" s="10" customFormat="1" ht="24" customHeight="1" x14ac:dyDescent="0.25">
      <c r="B3" s="21" t="str">
        <f>WeekStart</f>
        <v>Sunday</v>
      </c>
      <c r="C3" s="22" t="str">
        <f t="shared" ref="C3:H3" si="0">TEXT(C4,"dddd")</f>
        <v>Monday</v>
      </c>
      <c r="D3" s="22" t="str">
        <f t="shared" si="0"/>
        <v>Tuesday</v>
      </c>
      <c r="E3" s="22" t="str">
        <f t="shared" si="0"/>
        <v>Wednesday</v>
      </c>
      <c r="F3" s="22" t="str">
        <f t="shared" si="0"/>
        <v>Thursday</v>
      </c>
      <c r="G3" s="22" t="str">
        <f t="shared" si="0"/>
        <v>Friday</v>
      </c>
      <c r="H3" s="23" t="str">
        <f t="shared" si="0"/>
        <v>Saturday</v>
      </c>
    </row>
    <row r="4" spans="2:9" s="4" customFormat="1" ht="24" customHeight="1" x14ac:dyDescent="0.25">
      <c r="B4" s="24">
        <f t="array" ref="B4:H4">DaysAndWeeks+DATE(CalendarYear,3,1)-WEEKDAY(DATE(CalendarYear,3,1),(WeekStart="Monday")+1)+1</f>
        <v>45347</v>
      </c>
      <c r="C4" s="24">
        <v>45348</v>
      </c>
      <c r="D4" s="24">
        <v>45349</v>
      </c>
      <c r="E4" s="24">
        <v>45350</v>
      </c>
      <c r="F4" s="24">
        <v>45351</v>
      </c>
      <c r="G4" s="24">
        <v>45352</v>
      </c>
      <c r="H4" s="24">
        <v>45353</v>
      </c>
    </row>
    <row r="5" spans="2:9" s="14" customFormat="1" ht="56.1" customHeight="1" x14ac:dyDescent="0.25">
      <c r="B5" s="26"/>
      <c r="C5" s="26"/>
      <c r="D5" s="26"/>
      <c r="E5" s="26"/>
      <c r="F5" s="26"/>
      <c r="G5" s="26"/>
      <c r="H5" s="26"/>
    </row>
    <row r="6" spans="2:9" s="4" customFormat="1" ht="24" customHeight="1" x14ac:dyDescent="0.25">
      <c r="B6" s="27">
        <f t="array" ref="B6:H6">DaysAndWeeks+DATE(CalendarYear,3,1)-WEEKDAY(DATE(CalendarYear,3,1),(WeekStart="Monday")+1)+8</f>
        <v>45354</v>
      </c>
      <c r="C6" s="27">
        <v>45355</v>
      </c>
      <c r="D6" s="27">
        <v>45356</v>
      </c>
      <c r="E6" s="27">
        <v>45357</v>
      </c>
      <c r="F6" s="27">
        <v>45358</v>
      </c>
      <c r="G6" s="27">
        <v>45359</v>
      </c>
      <c r="H6" s="27">
        <v>45360</v>
      </c>
    </row>
    <row r="7" spans="2:9" s="14" customFormat="1" ht="56.1" customHeight="1" x14ac:dyDescent="0.25">
      <c r="B7" s="25"/>
      <c r="C7" s="25"/>
      <c r="D7" s="25"/>
      <c r="E7" s="25"/>
      <c r="F7" s="25"/>
      <c r="G7" s="25"/>
      <c r="H7" s="25"/>
    </row>
    <row r="8" spans="2:9" s="4" customFormat="1" ht="24" customHeight="1" x14ac:dyDescent="0.25">
      <c r="B8" s="28">
        <f t="array" ref="B8:H8">DaysAndWeeks+DATE(CalendarYear,3,1)-WEEKDAY(DATE(CalendarYear,3,1),(WeekStart="Monday")+1)+15</f>
        <v>45361</v>
      </c>
      <c r="C8" s="28">
        <v>45362</v>
      </c>
      <c r="D8" s="28">
        <v>45363</v>
      </c>
      <c r="E8" s="28">
        <v>45364</v>
      </c>
      <c r="F8" s="28">
        <v>45365</v>
      </c>
      <c r="G8" s="28">
        <v>45366</v>
      </c>
      <c r="H8" s="28">
        <v>45367</v>
      </c>
    </row>
    <row r="9" spans="2:9" s="14" customFormat="1" ht="56.1" customHeight="1" x14ac:dyDescent="0.25">
      <c r="B9" s="26"/>
      <c r="C9" s="26"/>
      <c r="D9" s="26"/>
      <c r="E9" s="26"/>
      <c r="F9" s="26"/>
      <c r="G9" s="26"/>
      <c r="H9" s="26"/>
    </row>
    <row r="10" spans="2:9" s="4" customFormat="1" ht="24" customHeight="1" x14ac:dyDescent="0.25">
      <c r="B10" s="27">
        <f t="array" ref="B10:H10">DaysAndWeeks+DATE(CalendarYear,3,1)-WEEKDAY(DATE(CalendarYear,3,1),(WeekStart="Monday")+1)+22</f>
        <v>45368</v>
      </c>
      <c r="C10" s="27">
        <v>45369</v>
      </c>
      <c r="D10" s="27">
        <v>45370</v>
      </c>
      <c r="E10" s="27">
        <v>45371</v>
      </c>
      <c r="F10" s="27">
        <v>45372</v>
      </c>
      <c r="G10" s="27">
        <v>45373</v>
      </c>
      <c r="H10" s="27">
        <v>45374</v>
      </c>
    </row>
    <row r="11" spans="2:9" s="14" customFormat="1" ht="56.1" customHeight="1" x14ac:dyDescent="0.25">
      <c r="B11" s="25"/>
      <c r="C11" s="25"/>
      <c r="D11" s="25"/>
      <c r="E11" s="25"/>
      <c r="F11" s="25"/>
      <c r="G11" s="25"/>
      <c r="H11" s="25"/>
    </row>
    <row r="12" spans="2:9" s="4" customFormat="1" ht="24" customHeight="1" x14ac:dyDescent="0.25">
      <c r="B12" s="28">
        <f t="array" ref="B12:H12">DaysAndWeeks+DATE(CalendarYear,3,1)-WEEKDAY(DATE(CalendarYear,3,1),(WeekStart="Monday")+1)+29</f>
        <v>45375</v>
      </c>
      <c r="C12" s="28">
        <v>45376</v>
      </c>
      <c r="D12" s="28">
        <v>45377</v>
      </c>
      <c r="E12" s="28">
        <v>45378</v>
      </c>
      <c r="F12" s="28">
        <v>45379</v>
      </c>
      <c r="G12" s="28">
        <v>45380</v>
      </c>
      <c r="H12" s="28">
        <v>45381</v>
      </c>
    </row>
    <row r="13" spans="2:9" s="14" customFormat="1" ht="56.1" customHeight="1" x14ac:dyDescent="0.25">
      <c r="B13" s="26"/>
      <c r="C13" s="26"/>
      <c r="D13" s="26"/>
      <c r="E13" s="26"/>
      <c r="F13" s="26"/>
      <c r="G13" s="26"/>
      <c r="H13" s="26"/>
    </row>
    <row r="14" spans="2:9" s="4" customFormat="1" ht="24" customHeight="1" x14ac:dyDescent="0.25">
      <c r="B14" s="27">
        <f t="array" ref="B14:C14">DaysAndWeeks+DATE(CalendarYear,3,1)-WEEKDAY(DATE(CalendarYear,3,1),(WeekStart="Monday")+1)+36</f>
        <v>45382</v>
      </c>
      <c r="C14" s="27">
        <v>45383</v>
      </c>
      <c r="D14" s="85" t="s">
        <v>1</v>
      </c>
      <c r="E14" s="85"/>
      <c r="F14" s="85"/>
      <c r="G14" s="85"/>
      <c r="H14" s="86"/>
    </row>
    <row r="15" spans="2:9" s="14" customFormat="1" ht="56.1" customHeight="1" x14ac:dyDescent="0.25">
      <c r="B15" s="25"/>
      <c r="C15" s="25"/>
      <c r="D15" s="87"/>
      <c r="E15" s="87"/>
      <c r="F15" s="87"/>
      <c r="G15" s="87"/>
      <c r="H15" s="88"/>
    </row>
  </sheetData>
  <mergeCells count="3">
    <mergeCell ref="B2:D2"/>
    <mergeCell ref="D14:H14"/>
    <mergeCell ref="D15:H15"/>
  </mergeCells>
  <conditionalFormatting sqref="B4:G4">
    <cfRule type="expression" dxfId="19" priority="1">
      <formula>DAY(B4)&gt;8</formula>
    </cfRule>
  </conditionalFormatting>
  <conditionalFormatting sqref="B12:H12 B14:C14">
    <cfRule type="expression" dxfId="18" priority="2">
      <formula>AND(DAY(B12)&gt;=1,DAY(B12)&lt;=15)</formula>
    </cfRule>
  </conditionalFormatting>
  <dataValidations count="8">
    <dataValidation allowBlank="1" showInputMessage="1" showErrorMessage="1" prompt="March month calendar" sqref="A1" xr:uid="{00000000-0002-0000-02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200-000001000000}"/>
    <dataValidation allowBlank="1" showInputMessage="1" showErrorMessage="1" prompt="Automatically determined weekday" sqref="C3:H3" xr:uid="{00000000-0002-0000-0200-000002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200-000003000000}"/>
    <dataValidation allowBlank="1" showInputMessage="1" showErrorMessage="1" prompt="This row &amp; rows 7, 9, 11, 13, &amp; 15 are cells for entering daily notes related to the calendar day in the cell above." sqref="B5" xr:uid="{00000000-0002-0000-0200-000004000000}"/>
    <dataValidation allowBlank="1" showInputMessage="1" prompt="Enter monthly Notes in this cell" sqref="D15:H15" xr:uid="{00000000-0002-0000-0200-000005000000}"/>
    <dataValidation allowBlank="1" showInputMessage="1" prompt="Enter monthly Notes in cell below" sqref="D14:H14" xr:uid="{00000000-0002-0000-0200-000006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2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59999389629810485"/>
    <pageSetUpPr fitToPage="1"/>
  </sheetPr>
  <dimension ref="A1:I17"/>
  <sheetViews>
    <sheetView showGridLines="0" tabSelected="1" topLeftCell="A5" zoomScale="70" zoomScaleNormal="80" workbookViewId="0">
      <selection activeCell="J9" sqref="J9"/>
    </sheetView>
  </sheetViews>
  <sheetFormatPr defaultColWidth="8.69921875" defaultRowHeight="13.8" x14ac:dyDescent="0.25"/>
  <cols>
    <col min="1" max="1" width="14.296875" style="1" customWidth="1"/>
    <col min="2" max="7" width="16.59765625" style="1" customWidth="1"/>
    <col min="8" max="8" width="20.19921875" style="1" customWidth="1"/>
    <col min="9" max="9" width="1.59765625" style="1" customWidth="1"/>
    <col min="10" max="10" width="8.59765625" style="1" customWidth="1"/>
    <col min="11" max="16384" width="8.69921875" style="1"/>
  </cols>
  <sheetData>
    <row r="1" spans="1:9" ht="84" customHeight="1" x14ac:dyDescent="0.25">
      <c r="A1" s="93" t="s">
        <v>120</v>
      </c>
      <c r="B1" s="94"/>
      <c r="C1" s="94"/>
      <c r="D1" s="94"/>
      <c r="E1" s="94"/>
      <c r="F1" s="94"/>
      <c r="G1" s="94"/>
      <c r="H1" s="94"/>
      <c r="I1" s="66"/>
    </row>
    <row r="2" spans="1:9" ht="9" customHeight="1" x14ac:dyDescent="0.25">
      <c r="A2" s="66"/>
      <c r="B2" s="66"/>
      <c r="C2" s="66"/>
      <c r="D2" s="66"/>
      <c r="E2" s="66"/>
      <c r="F2" s="66"/>
      <c r="G2" s="66"/>
      <c r="H2" s="66"/>
      <c r="I2" s="66" t="s">
        <v>2</v>
      </c>
    </row>
    <row r="3" spans="1:9" ht="96" customHeight="1" x14ac:dyDescent="0.25">
      <c r="A3" s="66"/>
      <c r="B3" s="89" t="str">
        <f>"April "&amp;CalendarYear</f>
        <v>April 2024</v>
      </c>
      <c r="C3" s="89"/>
      <c r="D3" s="89"/>
      <c r="E3" s="67"/>
      <c r="F3" s="67"/>
      <c r="G3" s="67"/>
      <c r="H3" s="68"/>
      <c r="I3" s="66"/>
    </row>
    <row r="4" spans="1:9" ht="96" customHeight="1" x14ac:dyDescent="0.25">
      <c r="A4" s="66"/>
      <c r="B4" s="92" t="s">
        <v>6</v>
      </c>
      <c r="C4" s="92"/>
      <c r="D4" s="92"/>
      <c r="E4" s="92"/>
      <c r="F4" s="92"/>
      <c r="G4" s="92"/>
      <c r="H4" s="92"/>
      <c r="I4" s="66"/>
    </row>
    <row r="5" spans="1:9" s="10" customFormat="1" ht="24" customHeight="1" x14ac:dyDescent="0.25">
      <c r="A5" s="42" t="s">
        <v>7</v>
      </c>
      <c r="B5" s="69" t="str">
        <f>WeekStart</f>
        <v>Sunday</v>
      </c>
      <c r="C5" s="70" t="str">
        <f t="shared" ref="C5:H5" si="0">TEXT(C6,"dddd")</f>
        <v>Monday</v>
      </c>
      <c r="D5" s="70" t="str">
        <f t="shared" si="0"/>
        <v>Tuesday</v>
      </c>
      <c r="E5" s="70" t="str">
        <f t="shared" si="0"/>
        <v>Wednesday</v>
      </c>
      <c r="F5" s="70" t="str">
        <f t="shared" si="0"/>
        <v>Thursday</v>
      </c>
      <c r="G5" s="70" t="str">
        <f t="shared" si="0"/>
        <v>Friday</v>
      </c>
      <c r="H5" s="71" t="str">
        <f t="shared" si="0"/>
        <v>Saturday</v>
      </c>
      <c r="I5" s="43"/>
    </row>
    <row r="6" spans="1:9" s="4" customFormat="1" ht="24" customHeight="1" x14ac:dyDescent="0.25">
      <c r="A6" s="44"/>
      <c r="B6" s="72">
        <f t="array" ref="B6:H6">DaysAndWeeks+DATE(CalendarYear,4,1)-WEEKDAY(DATE(CalendarYear,4,1),(WeekStart="Monday")+1)+1</f>
        <v>45382</v>
      </c>
      <c r="C6" s="73">
        <v>45383</v>
      </c>
      <c r="D6" s="73">
        <v>45384</v>
      </c>
      <c r="E6" s="73">
        <v>45385</v>
      </c>
      <c r="F6" s="73">
        <v>45386</v>
      </c>
      <c r="G6" s="73">
        <v>45387</v>
      </c>
      <c r="H6" s="73">
        <v>45388</v>
      </c>
      <c r="I6" s="44"/>
    </row>
    <row r="7" spans="1:9" s="14" customFormat="1" ht="56.1" customHeight="1" x14ac:dyDescent="0.25">
      <c r="A7" s="45" t="s">
        <v>8</v>
      </c>
      <c r="B7" s="46"/>
      <c r="C7" s="46"/>
      <c r="D7" s="46"/>
      <c r="E7" s="46"/>
      <c r="F7" s="46"/>
      <c r="G7" s="46"/>
      <c r="H7" s="46" t="s">
        <v>121</v>
      </c>
      <c r="I7" s="45"/>
    </row>
    <row r="8" spans="1:9" s="4" customFormat="1" ht="24" customHeight="1" x14ac:dyDescent="0.25">
      <c r="A8" s="44"/>
      <c r="B8" s="74">
        <f t="array" ref="B8:H8">DaysAndWeeks+DATE(CalendarYear,4,1)-WEEKDAY(DATE(CalendarYear,4,1),(WeekStart="Monday")+1)+8</f>
        <v>45389</v>
      </c>
      <c r="C8" s="75">
        <v>45390</v>
      </c>
      <c r="D8" s="74">
        <v>45391</v>
      </c>
      <c r="E8" s="75">
        <v>45392</v>
      </c>
      <c r="F8" s="75">
        <v>45393</v>
      </c>
      <c r="G8" s="75">
        <v>45394</v>
      </c>
      <c r="H8" s="75">
        <v>45395</v>
      </c>
      <c r="I8" s="44"/>
    </row>
    <row r="9" spans="1:9" s="14" customFormat="1" ht="121.8" customHeight="1" x14ac:dyDescent="0.25">
      <c r="A9" s="45" t="s">
        <v>9</v>
      </c>
      <c r="B9" s="47" t="s">
        <v>13</v>
      </c>
      <c r="C9" s="47"/>
      <c r="D9" s="47" t="s">
        <v>14</v>
      </c>
      <c r="E9" s="47"/>
      <c r="F9" s="47" t="s">
        <v>15</v>
      </c>
      <c r="G9" s="47"/>
      <c r="H9" s="47" t="s">
        <v>122</v>
      </c>
      <c r="I9" s="45"/>
    </row>
    <row r="10" spans="1:9" s="4" customFormat="1" ht="24" customHeight="1" x14ac:dyDescent="0.25">
      <c r="A10" s="44"/>
      <c r="B10" s="76">
        <f t="array" ref="B10:H10">DaysAndWeeks+DATE(CalendarYear,4,1)-WEEKDAY(DATE(CalendarYear,4,1),(WeekStart="Monday")+1)+15</f>
        <v>45396</v>
      </c>
      <c r="C10" s="77">
        <v>45397</v>
      </c>
      <c r="D10" s="77">
        <v>45398</v>
      </c>
      <c r="E10" s="76">
        <v>45399</v>
      </c>
      <c r="F10" s="77">
        <v>45400</v>
      </c>
      <c r="G10" s="77">
        <v>45401</v>
      </c>
      <c r="H10" s="77">
        <v>45402</v>
      </c>
      <c r="I10" s="44"/>
    </row>
    <row r="11" spans="1:9" s="14" customFormat="1" ht="56.1" customHeight="1" x14ac:dyDescent="0.25">
      <c r="A11" s="45" t="s">
        <v>10</v>
      </c>
      <c r="B11" s="46" t="s">
        <v>16</v>
      </c>
      <c r="C11" s="46"/>
      <c r="D11" s="46" t="s">
        <v>123</v>
      </c>
      <c r="E11" s="46" t="s">
        <v>17</v>
      </c>
      <c r="F11" s="46" t="s">
        <v>18</v>
      </c>
      <c r="G11" s="46"/>
      <c r="H11" s="46" t="s">
        <v>19</v>
      </c>
      <c r="I11" s="45"/>
    </row>
    <row r="12" spans="1:9" s="4" customFormat="1" ht="24" customHeight="1" x14ac:dyDescent="0.25">
      <c r="A12" s="44"/>
      <c r="B12" s="74">
        <f t="array" ref="B12:H12">DaysAndWeeks+DATE(CalendarYear,4,1)-WEEKDAY(DATE(CalendarYear,4,1),(WeekStart="Monday")+1)+22</f>
        <v>45403</v>
      </c>
      <c r="C12" s="75">
        <v>45404</v>
      </c>
      <c r="D12" s="75">
        <v>45405</v>
      </c>
      <c r="E12" s="75">
        <v>45406</v>
      </c>
      <c r="F12" s="75">
        <v>45407</v>
      </c>
      <c r="G12" s="75">
        <v>45408</v>
      </c>
      <c r="H12" s="75">
        <v>45409</v>
      </c>
      <c r="I12" s="44"/>
    </row>
    <row r="13" spans="1:9" s="14" customFormat="1" ht="56.1" customHeight="1" x14ac:dyDescent="0.25">
      <c r="A13" s="45" t="s">
        <v>11</v>
      </c>
      <c r="B13" s="47"/>
      <c r="C13" s="47" t="s">
        <v>20</v>
      </c>
      <c r="D13" s="47" t="s">
        <v>21</v>
      </c>
      <c r="E13" s="47" t="s">
        <v>22</v>
      </c>
      <c r="F13" s="47" t="s">
        <v>23</v>
      </c>
      <c r="G13" s="47"/>
      <c r="H13" s="47" t="s">
        <v>24</v>
      </c>
      <c r="I13" s="45"/>
    </row>
    <row r="14" spans="1:9" s="4" customFormat="1" ht="24" customHeight="1" x14ac:dyDescent="0.25">
      <c r="A14" s="44"/>
      <c r="B14" s="76">
        <f t="array" ref="B14:H14">DaysAndWeeks+DATE(CalendarYear,4,1)-WEEKDAY(DATE(CalendarYear,4,1),(WeekStart="Monday")+1)+29</f>
        <v>45410</v>
      </c>
      <c r="C14" s="77">
        <v>45411</v>
      </c>
      <c r="D14" s="77">
        <v>45412</v>
      </c>
      <c r="E14" s="77">
        <v>45413</v>
      </c>
      <c r="F14" s="77">
        <v>45414</v>
      </c>
      <c r="G14" s="77">
        <v>45415</v>
      </c>
      <c r="H14" s="77">
        <v>45416</v>
      </c>
      <c r="I14" s="44"/>
    </row>
    <row r="15" spans="1:9" s="14" customFormat="1" ht="56.1" customHeight="1" x14ac:dyDescent="0.25">
      <c r="A15" s="45" t="s">
        <v>12</v>
      </c>
      <c r="B15" s="46"/>
      <c r="C15" s="46"/>
      <c r="D15" s="46"/>
      <c r="E15" s="46"/>
      <c r="F15" s="46"/>
      <c r="G15" s="46"/>
      <c r="H15" s="46"/>
      <c r="I15" s="45"/>
    </row>
    <row r="16" spans="1:9" s="4" customFormat="1" ht="24" customHeight="1" x14ac:dyDescent="0.25">
      <c r="A16" s="44"/>
      <c r="B16" s="75">
        <f t="array" ref="B16:C16">DaysAndWeeks+DATE(CalendarYear,4,1)-WEEKDAY(DATE(CalendarYear,4,1),(WeekStart="Monday")+1)+36</f>
        <v>45417</v>
      </c>
      <c r="C16" s="75">
        <v>45418</v>
      </c>
      <c r="D16" s="90" t="s">
        <v>1</v>
      </c>
      <c r="E16" s="90"/>
      <c r="F16" s="90"/>
      <c r="G16" s="90"/>
      <c r="H16" s="91"/>
      <c r="I16" s="44"/>
    </row>
    <row r="17" spans="2:8" s="14" customFormat="1" ht="56.1" customHeight="1" x14ac:dyDescent="0.25">
      <c r="B17" s="25"/>
      <c r="C17" s="25"/>
      <c r="D17" s="87"/>
      <c r="E17" s="87"/>
      <c r="F17" s="87"/>
      <c r="G17" s="87"/>
      <c r="H17" s="88"/>
    </row>
  </sheetData>
  <mergeCells count="5">
    <mergeCell ref="B3:D3"/>
    <mergeCell ref="D16:H16"/>
    <mergeCell ref="D17:H17"/>
    <mergeCell ref="B4:H4"/>
    <mergeCell ref="A1:H1"/>
  </mergeCells>
  <conditionalFormatting sqref="B6:G6">
    <cfRule type="expression" dxfId="17" priority="1">
      <formula>DAY(B6)&gt;8</formula>
    </cfRule>
  </conditionalFormatting>
  <conditionalFormatting sqref="B14:H14 B16:C16">
    <cfRule type="expression" dxfId="16" priority="2">
      <formula>AND(DAY(B14)&gt;=1,DAY(B14)&lt;=15)</formula>
    </cfRule>
  </conditionalFormatting>
  <dataValidations xWindow="832" yWindow="294" count="8">
    <dataValidation allowBlank="1" showInputMessage="1" showErrorMessage="1" prompt="Automatically determined weekday" sqref="C5:H5" xr:uid="{00000000-0002-0000-03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C3:D3 B3:B4" xr:uid="{00000000-0002-0000-0300-000001000000}"/>
    <dataValidation allowBlank="1" showInputMessage="1" showErrorMessage="1" prompt="April month calendar" sqref="A2" xr:uid="{00000000-0002-0000-0300-000002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5" xr:uid="{00000000-0002-0000-0300-000003000000}"/>
    <dataValidation allowBlank="1" showInputMessage="1" prompt="Enter monthly Notes in cell below" sqref="D16:H16" xr:uid="{00000000-0002-0000-0300-000004000000}"/>
    <dataValidation allowBlank="1" showInputMessage="1" prompt="Enter monthly Notes in this cell" sqref="D17:H17" xr:uid="{00000000-0002-0000-0300-000005000000}"/>
    <dataValidation allowBlank="1" showInputMessage="1" showErrorMessage="1" prompt="This row &amp; rows 7, 9, 11, 13, &amp; 15 are cells for entering daily notes related to the calendar day in the cell above." sqref="B7" xr:uid="{00000000-0002-0000-03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6" xr:uid="{00000000-0002-0000-03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0.59999389629810485"/>
    <pageSetUpPr fitToPage="1"/>
  </sheetPr>
  <dimension ref="A1:I16"/>
  <sheetViews>
    <sheetView showGridLines="0" zoomScale="90" zoomScaleNormal="90" workbookViewId="0">
      <selection sqref="A1:H1"/>
    </sheetView>
  </sheetViews>
  <sheetFormatPr defaultColWidth="8.69921875" defaultRowHeight="13.8" x14ac:dyDescent="0.25"/>
  <cols>
    <col min="1" max="1" width="10.69921875" style="1" customWidth="1"/>
    <col min="2" max="8" width="16.59765625" style="1" customWidth="1"/>
    <col min="9" max="9" width="1.59765625" style="1" customWidth="1"/>
    <col min="10" max="10" width="8.59765625" style="1" customWidth="1"/>
    <col min="11" max="16384" width="8.69921875" style="1"/>
  </cols>
  <sheetData>
    <row r="1" spans="1:9" ht="43.8" customHeight="1" x14ac:dyDescent="0.25">
      <c r="A1" s="93" t="s">
        <v>124</v>
      </c>
      <c r="B1" s="94"/>
      <c r="C1" s="94"/>
      <c r="D1" s="94"/>
      <c r="E1" s="94"/>
      <c r="F1" s="94"/>
      <c r="G1" s="94"/>
      <c r="H1" s="94"/>
      <c r="I1" s="1" t="s">
        <v>2</v>
      </c>
    </row>
    <row r="2" spans="1:9" ht="96" customHeight="1" x14ac:dyDescent="0.25">
      <c r="B2" s="84" t="str">
        <f>"May "&amp;CalendarYear</f>
        <v>May 2024</v>
      </c>
      <c r="C2" s="84"/>
      <c r="D2" s="84"/>
      <c r="E2" s="2"/>
      <c r="F2" s="2"/>
      <c r="G2" s="2"/>
      <c r="H2" s="3"/>
    </row>
    <row r="3" spans="1:9" ht="96" customHeight="1" x14ac:dyDescent="0.25">
      <c r="B3" s="95" t="s">
        <v>38</v>
      </c>
      <c r="C3" s="95"/>
      <c r="D3" s="95"/>
      <c r="E3" s="95"/>
      <c r="F3" s="95"/>
      <c r="G3" s="95"/>
      <c r="H3" s="95"/>
    </row>
    <row r="4" spans="1:9" s="10" customFormat="1" ht="24" customHeight="1" x14ac:dyDescent="0.25">
      <c r="A4" s="43" t="s">
        <v>7</v>
      </c>
      <c r="B4" s="21" t="str">
        <f>WeekStart</f>
        <v>Sunday</v>
      </c>
      <c r="C4" s="22" t="str">
        <f t="shared" ref="C4:H4" si="0">TEXT(C5,"dddd")</f>
        <v>Monday</v>
      </c>
      <c r="D4" s="22" t="str">
        <f t="shared" si="0"/>
        <v>Tuesday</v>
      </c>
      <c r="E4" s="22" t="str">
        <f t="shared" si="0"/>
        <v>Wednesday</v>
      </c>
      <c r="F4" s="22" t="str">
        <f t="shared" si="0"/>
        <v>Thursday</v>
      </c>
      <c r="G4" s="22" t="str">
        <f t="shared" si="0"/>
        <v>Friday</v>
      </c>
      <c r="H4" s="23" t="str">
        <f t="shared" si="0"/>
        <v>Saturday</v>
      </c>
    </row>
    <row r="5" spans="1:9" s="4" customFormat="1" ht="24" customHeight="1" x14ac:dyDescent="0.25">
      <c r="A5" s="44"/>
      <c r="B5" s="24">
        <f t="array" ref="B5:H5">DaysAndWeeks+DATE(CalendarYear,5,1)-WEEKDAY(DATE(CalendarYear,5,1),(WeekStart="Monday")+1)+1</f>
        <v>45410</v>
      </c>
      <c r="C5" s="24">
        <v>45411</v>
      </c>
      <c r="D5" s="24">
        <v>45412</v>
      </c>
      <c r="E5" s="24">
        <v>45413</v>
      </c>
      <c r="F5" s="24">
        <v>45414</v>
      </c>
      <c r="G5" s="24">
        <v>45415</v>
      </c>
      <c r="H5" s="24">
        <v>45416</v>
      </c>
    </row>
    <row r="6" spans="1:9" s="14" customFormat="1" ht="56.1" customHeight="1" x14ac:dyDescent="0.25">
      <c r="A6" s="45" t="s">
        <v>12</v>
      </c>
      <c r="B6" s="26"/>
      <c r="C6" s="26"/>
      <c r="D6" s="26"/>
      <c r="E6" s="46" t="s">
        <v>29</v>
      </c>
      <c r="F6" s="26"/>
      <c r="G6" s="26"/>
      <c r="H6" s="46" t="s">
        <v>30</v>
      </c>
    </row>
    <row r="7" spans="1:9" s="4" customFormat="1" ht="24" customHeight="1" x14ac:dyDescent="0.25">
      <c r="A7" s="44"/>
      <c r="B7" s="57">
        <f t="array" ref="B7:H7">DaysAndWeeks+DATE(CalendarYear,5,1)-WEEKDAY(DATE(CalendarYear,5,1),(WeekStart="Monday")+1)+8</f>
        <v>45417</v>
      </c>
      <c r="C7" s="27">
        <v>45418</v>
      </c>
      <c r="D7" s="27">
        <v>45419</v>
      </c>
      <c r="E7" s="27">
        <v>45420</v>
      </c>
      <c r="F7" s="27">
        <v>45421</v>
      </c>
      <c r="G7" s="27">
        <v>45422</v>
      </c>
      <c r="H7" s="27">
        <v>45423</v>
      </c>
    </row>
    <row r="8" spans="1:9" s="14" customFormat="1" ht="56.1" customHeight="1" x14ac:dyDescent="0.25">
      <c r="A8" s="45" t="s">
        <v>25</v>
      </c>
      <c r="B8" s="25"/>
      <c r="C8" s="25"/>
      <c r="D8" s="47" t="s">
        <v>31</v>
      </c>
      <c r="E8" s="25"/>
      <c r="F8" s="25"/>
      <c r="G8" s="25"/>
    </row>
    <row r="9" spans="1:9" s="4" customFormat="1" ht="24" customHeight="1" x14ac:dyDescent="0.25">
      <c r="A9" s="44"/>
      <c r="B9" s="58">
        <f t="array" ref="B9:H9">DaysAndWeeks+DATE(CalendarYear,5,1)-WEEKDAY(DATE(CalendarYear,5,1),(WeekStart="Monday")+1)+15</f>
        <v>45424</v>
      </c>
      <c r="C9" s="28">
        <v>45425</v>
      </c>
      <c r="D9" s="28">
        <v>45426</v>
      </c>
      <c r="E9" s="28">
        <v>45427</v>
      </c>
      <c r="F9" s="28">
        <v>45428</v>
      </c>
      <c r="G9" s="28">
        <v>45429</v>
      </c>
      <c r="H9" s="28">
        <v>45430</v>
      </c>
    </row>
    <row r="10" spans="1:9" s="14" customFormat="1" ht="56.1" customHeight="1" x14ac:dyDescent="0.25">
      <c r="A10" s="45" t="s">
        <v>26</v>
      </c>
      <c r="B10" s="26"/>
      <c r="C10" s="26"/>
      <c r="D10" s="26"/>
      <c r="E10" s="26"/>
      <c r="F10" s="26"/>
      <c r="G10" s="26"/>
      <c r="H10" s="46" t="s">
        <v>32</v>
      </c>
    </row>
    <row r="11" spans="1:9" s="4" customFormat="1" ht="24" customHeight="1" x14ac:dyDescent="0.25">
      <c r="A11" s="44"/>
      <c r="B11" s="57">
        <f t="array" ref="B11:H11">DaysAndWeeks+DATE(CalendarYear,5,1)-WEEKDAY(DATE(CalendarYear,5,1),(WeekStart="Monday")+1)+22</f>
        <v>45431</v>
      </c>
      <c r="C11" s="27">
        <v>45432</v>
      </c>
      <c r="D11" s="27">
        <v>45433</v>
      </c>
      <c r="E11" s="27">
        <v>45434</v>
      </c>
      <c r="F11" s="27">
        <v>45435</v>
      </c>
      <c r="G11" s="27">
        <v>45436</v>
      </c>
      <c r="H11" s="27">
        <v>45437</v>
      </c>
    </row>
    <row r="12" spans="1:9" s="14" customFormat="1" ht="56.1" customHeight="1" x14ac:dyDescent="0.25">
      <c r="A12" s="45" t="s">
        <v>27</v>
      </c>
      <c r="B12" s="25"/>
      <c r="C12" s="25"/>
      <c r="D12" s="25" t="s">
        <v>33</v>
      </c>
      <c r="E12" s="25" t="s">
        <v>34</v>
      </c>
      <c r="F12" s="25" t="s">
        <v>35</v>
      </c>
      <c r="G12" s="25" t="s">
        <v>36</v>
      </c>
      <c r="H12" s="25"/>
    </row>
    <row r="13" spans="1:9" s="4" customFormat="1" ht="24" customHeight="1" x14ac:dyDescent="0.25">
      <c r="A13" s="44"/>
      <c r="B13" s="58">
        <f t="array" ref="B13:H13">DaysAndWeeks+DATE(CalendarYear,5,1)-WEEKDAY(DATE(CalendarYear,5,1),(WeekStart="Monday")+1)+29</f>
        <v>45438</v>
      </c>
      <c r="C13" s="28">
        <v>45439</v>
      </c>
      <c r="D13" s="28">
        <v>45440</v>
      </c>
      <c r="E13" s="28">
        <v>45441</v>
      </c>
      <c r="F13" s="28">
        <v>45442</v>
      </c>
      <c r="G13" s="28">
        <v>45443</v>
      </c>
      <c r="H13" s="28">
        <v>45444</v>
      </c>
    </row>
    <row r="14" spans="1:9" s="14" customFormat="1" ht="56.1" customHeight="1" x14ac:dyDescent="0.25">
      <c r="A14" s="45" t="s">
        <v>28</v>
      </c>
      <c r="B14" s="26"/>
      <c r="C14" s="26"/>
      <c r="D14" s="26"/>
      <c r="E14" s="26"/>
      <c r="F14" s="25" t="s">
        <v>36</v>
      </c>
      <c r="G14" s="26" t="s">
        <v>37</v>
      </c>
      <c r="H14" s="26"/>
    </row>
    <row r="15" spans="1:9" s="4" customFormat="1" ht="24" customHeight="1" x14ac:dyDescent="0.25">
      <c r="B15" s="27">
        <f t="array" ref="B15:C15">DaysAndWeeks+DATE(CalendarYear,5,1)-WEEKDAY(DATE(CalendarYear,5,1),(WeekStart="Monday")+1)+36</f>
        <v>45445</v>
      </c>
      <c r="C15" s="27">
        <v>45446</v>
      </c>
      <c r="D15" s="85" t="s">
        <v>1</v>
      </c>
      <c r="E15" s="85"/>
      <c r="F15" s="85"/>
      <c r="G15" s="85"/>
      <c r="H15" s="86"/>
    </row>
    <row r="16" spans="1:9" s="14" customFormat="1" ht="56.1" customHeight="1" x14ac:dyDescent="0.25">
      <c r="B16" s="25"/>
      <c r="C16" s="25"/>
      <c r="D16" s="87"/>
      <c r="E16" s="87"/>
      <c r="F16" s="87"/>
      <c r="G16" s="87"/>
      <c r="H16" s="88"/>
    </row>
  </sheetData>
  <mergeCells count="5">
    <mergeCell ref="B2:D2"/>
    <mergeCell ref="D15:H15"/>
    <mergeCell ref="D16:H16"/>
    <mergeCell ref="B3:H3"/>
    <mergeCell ref="A1:H1"/>
  </mergeCells>
  <conditionalFormatting sqref="B5:G5">
    <cfRule type="expression" dxfId="15" priority="1">
      <formula>DAY(B5)&gt;8</formula>
    </cfRule>
  </conditionalFormatting>
  <conditionalFormatting sqref="B13:H13 B15:C15">
    <cfRule type="expression" dxfId="14" priority="2">
      <formula>AND(DAY(B13)&gt;=1,DAY(B13)&lt;=15)</formula>
    </cfRule>
  </conditionalFormatting>
  <dataValidations count="7">
    <dataValidation allowBlank="1" showInputMessage="1" showErrorMessage="1" prompt="Automatically determined weekday" sqref="C4:H4" xr:uid="{00000000-0002-0000-04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C2:D2 B2:B3" xr:uid="{00000000-0002-0000-0400-000001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5" xr:uid="{00000000-0002-0000-0400-000003000000}"/>
    <dataValidation allowBlank="1" showInputMessage="1" showErrorMessage="1" prompt="This row &amp; rows 7, 9, 11, 13, &amp; 15 are cells for entering daily notes related to the calendar day in the cell above." sqref="B6" xr:uid="{00000000-0002-0000-0400-000004000000}"/>
    <dataValidation allowBlank="1" showInputMessage="1" prompt="Enter monthly Notes in this cell" sqref="D16:H16" xr:uid="{00000000-0002-0000-0400-000005000000}"/>
    <dataValidation allowBlank="1" showInputMessage="1" prompt="Enter monthly Notes in cell below" sqref="D15:H15" xr:uid="{00000000-0002-0000-0400-000006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4" xr:uid="{00000000-0002-0000-04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59999389629810485"/>
    <pageSetUpPr fitToPage="1"/>
  </sheetPr>
  <dimension ref="B1:I15"/>
  <sheetViews>
    <sheetView showGridLines="0" zoomScale="90" zoomScaleNormal="90" workbookViewId="0">
      <selection activeCell="D15" sqref="D15:H15"/>
    </sheetView>
  </sheetViews>
  <sheetFormatPr defaultColWidth="8.69921875" defaultRowHeight="13.8" x14ac:dyDescent="0.25"/>
  <cols>
    <col min="1" max="1" width="2.09765625" style="1" customWidth="1"/>
    <col min="2" max="8" width="16.59765625" style="1" customWidth="1"/>
    <col min="9" max="9" width="1.59765625" style="1" customWidth="1"/>
    <col min="10" max="10" width="8.59765625" style="1" customWidth="1"/>
    <col min="11" max="16384" width="8.69921875" style="1"/>
  </cols>
  <sheetData>
    <row r="1" spans="2:9" ht="9" customHeight="1" x14ac:dyDescent="0.25">
      <c r="I1" s="1" t="s">
        <v>2</v>
      </c>
    </row>
    <row r="2" spans="2:9" ht="96" customHeight="1" x14ac:dyDescent="0.25">
      <c r="B2" s="96" t="str">
        <f>"June "&amp;CalendarYear</f>
        <v>June 2024</v>
      </c>
      <c r="C2" s="96"/>
      <c r="D2" s="96"/>
      <c r="E2" s="2"/>
      <c r="F2" s="2"/>
      <c r="G2" s="2"/>
      <c r="H2" s="3"/>
    </row>
    <row r="3" spans="2:9" s="10" customFormat="1" ht="24" customHeight="1" x14ac:dyDescent="0.25">
      <c r="B3" s="29" t="str">
        <f>WeekStart</f>
        <v>Sunday</v>
      </c>
      <c r="C3" s="30" t="str">
        <f t="shared" ref="C3:H3" si="0">TEXT(C4,"dddd")</f>
        <v>Monday</v>
      </c>
      <c r="D3" s="30" t="str">
        <f t="shared" si="0"/>
        <v>Tuesday</v>
      </c>
      <c r="E3" s="30" t="str">
        <f t="shared" si="0"/>
        <v>Wednesday</v>
      </c>
      <c r="F3" s="30" t="str">
        <f t="shared" si="0"/>
        <v>Thursday</v>
      </c>
      <c r="G3" s="30" t="str">
        <f t="shared" si="0"/>
        <v>Friday</v>
      </c>
      <c r="H3" s="31" t="str">
        <f t="shared" si="0"/>
        <v>Saturday</v>
      </c>
    </row>
    <row r="4" spans="2:9" s="4" customFormat="1" ht="24" customHeight="1" x14ac:dyDescent="0.25">
      <c r="B4" s="32">
        <f t="array" ref="B4:H4">DaysAndWeeks+DATE(CalendarYear,6,1)-WEEKDAY(DATE(CalendarYear,6,1),(WeekStart="Monday")+1)+1</f>
        <v>45438</v>
      </c>
      <c r="C4" s="32">
        <v>45439</v>
      </c>
      <c r="D4" s="32">
        <v>45440</v>
      </c>
      <c r="E4" s="32">
        <v>45441</v>
      </c>
      <c r="F4" s="32">
        <v>45442</v>
      </c>
      <c r="G4" s="32">
        <v>45443</v>
      </c>
      <c r="H4" s="32">
        <v>45444</v>
      </c>
    </row>
    <row r="5" spans="2:9" s="14" customFormat="1" ht="56.1" customHeight="1" x14ac:dyDescent="0.25">
      <c r="B5" s="34"/>
      <c r="C5" s="34"/>
      <c r="D5" s="34"/>
      <c r="E5" s="34"/>
      <c r="F5" s="34"/>
      <c r="G5" s="34"/>
      <c r="H5" s="34"/>
    </row>
    <row r="6" spans="2:9" s="4" customFormat="1" ht="24" customHeight="1" x14ac:dyDescent="0.25">
      <c r="B6" s="59">
        <f t="array" ref="B6:H6">DaysAndWeeks+DATE(CalendarYear,6,1)-WEEKDAY(DATE(CalendarYear,6,1),(WeekStart="Monday")+1)+8</f>
        <v>45445</v>
      </c>
      <c r="C6" s="35">
        <v>45446</v>
      </c>
      <c r="D6" s="35">
        <v>45447</v>
      </c>
      <c r="E6" s="35">
        <v>45448</v>
      </c>
      <c r="F6" s="59">
        <v>45449</v>
      </c>
      <c r="G6" s="59">
        <v>45450</v>
      </c>
      <c r="H6" s="59">
        <v>45451</v>
      </c>
    </row>
    <row r="7" spans="2:9" s="14" customFormat="1" ht="56.1" customHeight="1" x14ac:dyDescent="0.25">
      <c r="B7" s="33"/>
      <c r="C7" s="33"/>
      <c r="D7" s="48" t="s">
        <v>39</v>
      </c>
      <c r="E7" s="48" t="s">
        <v>40</v>
      </c>
      <c r="F7" s="48" t="s">
        <v>116</v>
      </c>
      <c r="G7" s="33"/>
      <c r="H7" s="33"/>
    </row>
    <row r="8" spans="2:9" s="4" customFormat="1" ht="24" customHeight="1" x14ac:dyDescent="0.25">
      <c r="B8" s="60">
        <f t="array" ref="B8:H8">DaysAndWeeks+DATE(CalendarYear,6,1)-WEEKDAY(DATE(CalendarYear,6,1),(WeekStart="Monday")+1)+15</f>
        <v>45452</v>
      </c>
      <c r="C8" s="60">
        <v>45453</v>
      </c>
      <c r="D8" s="60">
        <v>45454</v>
      </c>
      <c r="E8" s="60">
        <v>45455</v>
      </c>
      <c r="F8" s="60">
        <v>45456</v>
      </c>
      <c r="G8" s="60">
        <v>45457</v>
      </c>
      <c r="H8" s="60">
        <v>45458</v>
      </c>
    </row>
    <row r="9" spans="2:9" s="14" customFormat="1" ht="56.1" customHeight="1" x14ac:dyDescent="0.25">
      <c r="B9" s="34"/>
      <c r="C9" s="34"/>
      <c r="D9" s="49" t="s">
        <v>41</v>
      </c>
      <c r="E9" s="34"/>
      <c r="F9" s="34"/>
      <c r="G9" s="34"/>
      <c r="H9" s="34"/>
    </row>
    <row r="10" spans="2:9" s="4" customFormat="1" ht="24" customHeight="1" x14ac:dyDescent="0.25">
      <c r="B10" s="59">
        <f t="array" ref="B10:H10">DaysAndWeeks+DATE(CalendarYear,6,1)-WEEKDAY(DATE(CalendarYear,6,1),(WeekStart="Monday")+1)+22</f>
        <v>45459</v>
      </c>
      <c r="C10" s="59">
        <v>45460</v>
      </c>
      <c r="D10" s="59">
        <v>45461</v>
      </c>
      <c r="E10" s="59">
        <v>45462</v>
      </c>
      <c r="F10" s="59">
        <v>45463</v>
      </c>
      <c r="G10" s="59">
        <v>45464</v>
      </c>
      <c r="H10" s="59">
        <v>45465</v>
      </c>
    </row>
    <row r="11" spans="2:9" s="14" customFormat="1" ht="56.1" customHeight="1" x14ac:dyDescent="0.25">
      <c r="B11" s="33"/>
      <c r="C11" s="33"/>
      <c r="D11" s="33"/>
      <c r="E11" s="33"/>
      <c r="F11" s="33"/>
      <c r="G11" s="33"/>
      <c r="H11" s="33"/>
    </row>
    <row r="12" spans="2:9" s="4" customFormat="1" ht="24" customHeight="1" x14ac:dyDescent="0.25">
      <c r="B12" s="60">
        <f t="array" ref="B12:H12">DaysAndWeeks+DATE(CalendarYear,6,1)-WEEKDAY(DATE(CalendarYear,6,1),(WeekStart="Monday")+1)+29</f>
        <v>45466</v>
      </c>
      <c r="C12" s="60">
        <v>45467</v>
      </c>
      <c r="D12" s="60">
        <v>45468</v>
      </c>
      <c r="E12" s="60">
        <v>45469</v>
      </c>
      <c r="F12" s="60">
        <v>45470</v>
      </c>
      <c r="G12" s="60">
        <v>45471</v>
      </c>
      <c r="H12" s="60">
        <v>45472</v>
      </c>
    </row>
    <row r="13" spans="2:9" s="14" customFormat="1" ht="56.1" customHeight="1" x14ac:dyDescent="0.25">
      <c r="B13" s="34"/>
      <c r="C13" s="34"/>
      <c r="D13" s="34"/>
      <c r="E13" s="34"/>
      <c r="F13" s="34"/>
      <c r="G13" s="34"/>
      <c r="H13" s="34"/>
    </row>
    <row r="14" spans="2:9" s="4" customFormat="1" ht="24" customHeight="1" x14ac:dyDescent="0.25">
      <c r="B14" s="59">
        <f t="array" ref="B14:C14">DaysAndWeeks+DATE(CalendarYear,6,1)-WEEKDAY(DATE(CalendarYear,6,1),(WeekStart="Monday")+1)+36</f>
        <v>45473</v>
      </c>
      <c r="C14" s="35">
        <v>45474</v>
      </c>
      <c r="D14" s="97" t="s">
        <v>1</v>
      </c>
      <c r="E14" s="97"/>
      <c r="F14" s="97"/>
      <c r="G14" s="97"/>
      <c r="H14" s="98"/>
    </row>
    <row r="15" spans="2:9" s="14" customFormat="1" ht="56.1" customHeight="1" x14ac:dyDescent="0.25">
      <c r="B15" s="48" t="s">
        <v>117</v>
      </c>
      <c r="C15" s="33"/>
      <c r="D15" s="99"/>
      <c r="E15" s="99"/>
      <c r="F15" s="99"/>
      <c r="G15" s="99"/>
      <c r="H15" s="100"/>
    </row>
  </sheetData>
  <mergeCells count="3">
    <mergeCell ref="B2:D2"/>
    <mergeCell ref="D14:H14"/>
    <mergeCell ref="D15:H15"/>
  </mergeCells>
  <conditionalFormatting sqref="B4:G4">
    <cfRule type="expression" dxfId="13" priority="1">
      <formula>DAY(B4)&gt;8</formula>
    </cfRule>
  </conditionalFormatting>
  <conditionalFormatting sqref="B12:H12 B14:C14">
    <cfRule type="expression" dxfId="12" priority="2">
      <formula>AND(DAY(B12)&gt;=1,DAY(B12)&lt;=15)</formula>
    </cfRule>
  </conditionalFormatting>
  <dataValidations count="8">
    <dataValidation allowBlank="1" showInputMessage="1" showErrorMessage="1" prompt="Automatically determined weekday" sqref="C3:H3" xr:uid="{00000000-0002-0000-0500-000000000000}"/>
    <dataValidation allowBlank="1" showInputMessage="1" showErrorMessage="1" prompt="June month calendar" sqref="A1" xr:uid="{00000000-0002-0000-0500-000001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500-000002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500-000003000000}"/>
    <dataValidation allowBlank="1" showInputMessage="1" prompt="Enter monthly Notes in cell below" sqref="D14:H14" xr:uid="{00000000-0002-0000-0500-000004000000}"/>
    <dataValidation allowBlank="1" showInputMessage="1" prompt="Enter monthly Notes in this cell" sqref="D15:H15" xr:uid="{00000000-0002-0000-0500-000005000000}"/>
    <dataValidation allowBlank="1" showInputMessage="1" showErrorMessage="1" prompt="This row &amp; rows 7, 9, 11, 13, &amp; 15 are cells for entering daily notes related to the calendar day in the cell above." sqref="B5" xr:uid="{00000000-0002-0000-05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5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 tint="0.59999389629810485"/>
    <pageSetUpPr fitToPage="1"/>
  </sheetPr>
  <dimension ref="A1:I16"/>
  <sheetViews>
    <sheetView showGridLines="0" zoomScaleNormal="100" workbookViewId="0">
      <selection sqref="A1:H1"/>
    </sheetView>
  </sheetViews>
  <sheetFormatPr defaultColWidth="8.69921875" defaultRowHeight="13.8" x14ac:dyDescent="0.25"/>
  <cols>
    <col min="1" max="1" width="19.69921875" style="1" customWidth="1"/>
    <col min="2" max="8" width="16.59765625" style="1" customWidth="1"/>
    <col min="9" max="9" width="1.59765625" style="1" customWidth="1"/>
    <col min="10" max="10" width="8.59765625" style="1" customWidth="1"/>
    <col min="11" max="16384" width="8.69921875" style="1"/>
  </cols>
  <sheetData>
    <row r="1" spans="1:9" ht="46.2" customHeight="1" x14ac:dyDescent="0.25">
      <c r="A1" s="93" t="s">
        <v>125</v>
      </c>
      <c r="B1" s="94"/>
      <c r="C1" s="94"/>
      <c r="D1" s="94"/>
      <c r="E1" s="94"/>
      <c r="F1" s="94"/>
      <c r="G1" s="94"/>
      <c r="H1" s="94"/>
      <c r="I1" s="1" t="s">
        <v>2</v>
      </c>
    </row>
    <row r="2" spans="1:9" ht="96" customHeight="1" x14ac:dyDescent="0.25">
      <c r="B2" s="96" t="str">
        <f>"July "&amp;CalendarYear</f>
        <v>July 2024</v>
      </c>
      <c r="C2" s="96"/>
      <c r="D2" s="96"/>
      <c r="E2" s="2"/>
      <c r="F2" s="2"/>
      <c r="G2" s="2"/>
      <c r="H2" s="3"/>
    </row>
    <row r="3" spans="1:9" ht="96" customHeight="1" x14ac:dyDescent="0.25">
      <c r="B3" s="101" t="s">
        <v>42</v>
      </c>
      <c r="C3" s="101"/>
      <c r="D3" s="101"/>
      <c r="E3" s="101"/>
      <c r="F3" s="101"/>
      <c r="G3" s="101"/>
      <c r="H3" s="101"/>
    </row>
    <row r="4" spans="1:9" s="10" customFormat="1" ht="24" customHeight="1" x14ac:dyDescent="0.25">
      <c r="A4" s="43" t="s">
        <v>7</v>
      </c>
      <c r="B4" s="29" t="str">
        <f>WeekStart</f>
        <v>Sunday</v>
      </c>
      <c r="C4" s="30" t="str">
        <f t="shared" ref="C4:H4" si="0">TEXT(C5,"dddd")</f>
        <v>Monday</v>
      </c>
      <c r="D4" s="30" t="str">
        <f t="shared" si="0"/>
        <v>Tuesday</v>
      </c>
      <c r="E4" s="30" t="str">
        <f t="shared" si="0"/>
        <v>Wednesday</v>
      </c>
      <c r="F4" s="30" t="str">
        <f t="shared" si="0"/>
        <v>Thursday</v>
      </c>
      <c r="G4" s="30" t="str">
        <f t="shared" si="0"/>
        <v>Friday</v>
      </c>
      <c r="H4" s="31" t="str">
        <f t="shared" si="0"/>
        <v>Saturday</v>
      </c>
    </row>
    <row r="5" spans="1:9" s="4" customFormat="1" ht="24" customHeight="1" x14ac:dyDescent="0.25">
      <c r="A5" s="44"/>
      <c r="B5" s="32">
        <f t="array" ref="B5:H5">DaysAndWeeks+DATE(CalendarYear,7,1)-WEEKDAY(DATE(CalendarYear,7,1),(WeekStart="Monday")+1)+1</f>
        <v>45473</v>
      </c>
      <c r="C5" s="32">
        <v>45474</v>
      </c>
      <c r="D5" s="32">
        <v>45475</v>
      </c>
      <c r="E5" s="32">
        <v>45476</v>
      </c>
      <c r="F5" s="32">
        <v>45477</v>
      </c>
      <c r="G5" s="32">
        <v>45478</v>
      </c>
      <c r="H5" s="32">
        <v>45479</v>
      </c>
    </row>
    <row r="6" spans="1:9" s="14" customFormat="1" ht="56.1" customHeight="1" x14ac:dyDescent="0.25">
      <c r="A6" s="45" t="s">
        <v>43</v>
      </c>
      <c r="B6" s="34"/>
      <c r="C6" s="34" t="s">
        <v>118</v>
      </c>
      <c r="D6" s="49" t="s">
        <v>47</v>
      </c>
      <c r="E6" s="49"/>
      <c r="F6" s="49"/>
      <c r="G6" s="49"/>
      <c r="H6" s="49"/>
    </row>
    <row r="7" spans="1:9" s="4" customFormat="1" ht="24" customHeight="1" x14ac:dyDescent="0.25">
      <c r="A7" s="44"/>
      <c r="B7" s="59">
        <f t="array" ref="B7:H7">DaysAndWeeks+DATE(CalendarYear,7,1)-WEEKDAY(DATE(CalendarYear,7,1),(WeekStart="Monday")+1)+8</f>
        <v>45480</v>
      </c>
      <c r="C7" s="35">
        <v>45481</v>
      </c>
      <c r="D7" s="35">
        <v>45482</v>
      </c>
      <c r="E7" s="35">
        <v>45483</v>
      </c>
      <c r="F7" s="35">
        <v>45484</v>
      </c>
      <c r="G7" s="35">
        <v>45485</v>
      </c>
      <c r="H7" s="35">
        <v>45486</v>
      </c>
    </row>
    <row r="8" spans="1:9" s="14" customFormat="1" ht="56.1" customHeight="1" x14ac:dyDescent="0.25">
      <c r="A8" s="45" t="s">
        <v>44</v>
      </c>
      <c r="B8" s="48"/>
      <c r="C8" s="48"/>
      <c r="D8" s="48"/>
      <c r="E8" s="48" t="s">
        <v>48</v>
      </c>
      <c r="F8" s="48" t="s">
        <v>49</v>
      </c>
      <c r="G8" s="48"/>
      <c r="H8" s="48" t="s">
        <v>50</v>
      </c>
    </row>
    <row r="9" spans="1:9" s="4" customFormat="1" ht="24" customHeight="1" x14ac:dyDescent="0.25">
      <c r="A9" s="44"/>
      <c r="B9" s="60">
        <f t="array" ref="B9:H9">DaysAndWeeks+DATE(CalendarYear,7,1)-WEEKDAY(DATE(CalendarYear,7,1),(WeekStart="Monday")+1)+15</f>
        <v>45487</v>
      </c>
      <c r="C9" s="36">
        <v>45488</v>
      </c>
      <c r="D9" s="36">
        <v>45489</v>
      </c>
      <c r="E9" s="36">
        <v>45490</v>
      </c>
      <c r="F9" s="36">
        <v>45491</v>
      </c>
      <c r="G9" s="36">
        <v>45492</v>
      </c>
      <c r="H9" s="36">
        <v>45493</v>
      </c>
    </row>
    <row r="10" spans="1:9" s="14" customFormat="1" ht="75.599999999999994" x14ac:dyDescent="0.25">
      <c r="A10" s="45" t="s">
        <v>45</v>
      </c>
      <c r="B10" s="49"/>
      <c r="C10" s="49"/>
      <c r="D10" s="49"/>
      <c r="E10" s="49" t="s">
        <v>51</v>
      </c>
      <c r="F10" s="49"/>
      <c r="G10" s="49"/>
      <c r="H10" s="49" t="s">
        <v>52</v>
      </c>
    </row>
    <row r="11" spans="1:9" s="4" customFormat="1" ht="24" customHeight="1" x14ac:dyDescent="0.25">
      <c r="A11" s="44"/>
      <c r="B11" s="59">
        <f t="array" ref="B11:H11">DaysAndWeeks+DATE(CalendarYear,7,1)-WEEKDAY(DATE(CalendarYear,7,1),(WeekStart="Monday")+1)+22</f>
        <v>45494</v>
      </c>
      <c r="C11" s="35">
        <v>45495</v>
      </c>
      <c r="D11" s="35">
        <v>45496</v>
      </c>
      <c r="E11" s="35">
        <v>45497</v>
      </c>
      <c r="F11" s="35">
        <v>45498</v>
      </c>
      <c r="G11" s="35">
        <v>45499</v>
      </c>
      <c r="H11" s="35">
        <v>45500</v>
      </c>
    </row>
    <row r="12" spans="1:9" s="14" customFormat="1" ht="73.2" customHeight="1" x14ac:dyDescent="0.25">
      <c r="A12" s="45" t="s">
        <v>46</v>
      </c>
      <c r="B12" s="48"/>
      <c r="C12" s="48"/>
      <c r="D12" s="48"/>
      <c r="E12" s="48" t="s">
        <v>53</v>
      </c>
      <c r="F12" s="48"/>
      <c r="G12" s="48"/>
      <c r="H12" s="48" t="s">
        <v>54</v>
      </c>
    </row>
    <row r="13" spans="1:9" s="4" customFormat="1" ht="24" customHeight="1" x14ac:dyDescent="0.25">
      <c r="A13" s="44"/>
      <c r="B13" s="60">
        <f t="array" ref="B13:H13">DaysAndWeeks+DATE(CalendarYear,7,1)-WEEKDAY(DATE(CalendarYear,7,1),(WeekStart="Monday")+1)+29</f>
        <v>45501</v>
      </c>
      <c r="C13" s="36">
        <v>45502</v>
      </c>
      <c r="D13" s="36">
        <v>45503</v>
      </c>
      <c r="E13" s="36">
        <v>45504</v>
      </c>
      <c r="F13" s="36">
        <v>45505</v>
      </c>
      <c r="G13" s="36">
        <v>45506</v>
      </c>
      <c r="H13" s="36">
        <v>45507</v>
      </c>
    </row>
    <row r="14" spans="1:9" s="14" customFormat="1" ht="56.1" customHeight="1" x14ac:dyDescent="0.25">
      <c r="A14" s="45" t="s">
        <v>8</v>
      </c>
      <c r="B14" s="49"/>
      <c r="C14" s="49" t="s">
        <v>55</v>
      </c>
      <c r="D14" s="49"/>
      <c r="E14" s="49"/>
      <c r="F14" s="49"/>
      <c r="G14" s="49"/>
      <c r="H14" s="49"/>
    </row>
    <row r="15" spans="1:9" s="4" customFormat="1" ht="24" customHeight="1" x14ac:dyDescent="0.25">
      <c r="A15" s="44"/>
      <c r="B15" s="35">
        <f t="array" ref="B15:C15">DaysAndWeeks+DATE(CalendarYear,7,1)-WEEKDAY(DATE(CalendarYear,7,1),(WeekStart="Monday")+1)+36</f>
        <v>45508</v>
      </c>
      <c r="C15" s="35">
        <v>45509</v>
      </c>
      <c r="D15" s="97" t="s">
        <v>1</v>
      </c>
      <c r="E15" s="97"/>
      <c r="F15" s="97"/>
      <c r="G15" s="97"/>
      <c r="H15" s="98"/>
    </row>
    <row r="16" spans="1:9" s="14" customFormat="1" ht="56.1" customHeight="1" x14ac:dyDescent="0.25">
      <c r="B16" s="33"/>
      <c r="C16" s="33"/>
      <c r="D16" s="99"/>
      <c r="E16" s="99"/>
      <c r="F16" s="99"/>
      <c r="G16" s="99"/>
      <c r="H16" s="100"/>
    </row>
  </sheetData>
  <mergeCells count="5">
    <mergeCell ref="B2:D2"/>
    <mergeCell ref="D15:H15"/>
    <mergeCell ref="D16:H16"/>
    <mergeCell ref="B3:H3"/>
    <mergeCell ref="A1:H1"/>
  </mergeCells>
  <conditionalFormatting sqref="B5:G5">
    <cfRule type="expression" dxfId="11" priority="1">
      <formula>DAY(B5)&gt;8</formula>
    </cfRule>
  </conditionalFormatting>
  <conditionalFormatting sqref="B13:H13 B15:C15">
    <cfRule type="expression" dxfId="10" priority="2">
      <formula>AND(DAY(B13)&gt;=1,DAY(B13)&lt;=15)</formula>
    </cfRule>
  </conditionalFormatting>
  <dataValidations count="7">
    <dataValidation allowBlank="1" showInputMessage="1" showErrorMessage="1" prompt="Automatically determined weekday" sqref="C4:H4" xr:uid="{00000000-0002-0000-06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C2:D2 B2:B3" xr:uid="{00000000-0002-0000-0600-000002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5" xr:uid="{00000000-0002-0000-0600-000003000000}"/>
    <dataValidation allowBlank="1" showInputMessage="1" showErrorMessage="1" prompt="This row &amp; rows 7, 9, 11, 13, &amp; 15 are cells for entering daily notes related to the calendar day in the cell above." sqref="B6" xr:uid="{00000000-0002-0000-0600-000004000000}"/>
    <dataValidation allowBlank="1" showInputMessage="1" prompt="Enter monthly Notes in this cell" sqref="D16:H16" xr:uid="{00000000-0002-0000-0600-000005000000}"/>
    <dataValidation allowBlank="1" showInputMessage="1" prompt="Enter monthly Notes in cell below" sqref="D15:H15" xr:uid="{00000000-0002-0000-0600-000006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4" xr:uid="{00000000-0002-0000-06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7" tint="0.59999389629810485"/>
    <pageSetUpPr fitToPage="1"/>
  </sheetPr>
  <dimension ref="A1:M16"/>
  <sheetViews>
    <sheetView showGridLines="0" zoomScale="90" zoomScaleNormal="90" workbookViewId="0">
      <selection sqref="A1:H1"/>
    </sheetView>
  </sheetViews>
  <sheetFormatPr defaultColWidth="8.69921875" defaultRowHeight="13.8" x14ac:dyDescent="0.25"/>
  <cols>
    <col min="1" max="1" width="17.19921875" style="1" customWidth="1"/>
    <col min="2" max="8" width="16.59765625" style="1" customWidth="1"/>
    <col min="9" max="9" width="1.59765625" style="1" customWidth="1"/>
    <col min="10" max="10" width="8.59765625" style="1" customWidth="1"/>
    <col min="11" max="16384" width="8.69921875" style="1"/>
  </cols>
  <sheetData>
    <row r="1" spans="1:13" ht="61.8" customHeight="1" x14ac:dyDescent="0.25">
      <c r="A1" s="93" t="s">
        <v>126</v>
      </c>
      <c r="B1" s="94"/>
      <c r="C1" s="94"/>
      <c r="D1" s="94"/>
      <c r="E1" s="94"/>
      <c r="F1" s="94"/>
      <c r="G1" s="94"/>
      <c r="H1" s="94"/>
      <c r="I1" s="1" t="s">
        <v>2</v>
      </c>
    </row>
    <row r="2" spans="1:13" ht="96" customHeight="1" x14ac:dyDescent="0.25">
      <c r="B2" s="96" t="str">
        <f>"August "&amp;CalendarYear</f>
        <v>August 2024</v>
      </c>
      <c r="C2" s="96"/>
      <c r="D2" s="96"/>
      <c r="E2" s="2"/>
      <c r="F2" s="2"/>
      <c r="G2" s="2"/>
      <c r="H2" s="3"/>
    </row>
    <row r="3" spans="1:13" ht="96" customHeight="1" x14ac:dyDescent="0.25">
      <c r="B3" s="101" t="s">
        <v>56</v>
      </c>
      <c r="C3" s="101"/>
      <c r="D3" s="101"/>
      <c r="E3" s="101"/>
      <c r="F3" s="101"/>
      <c r="G3" s="101"/>
      <c r="H3" s="101"/>
    </row>
    <row r="4" spans="1:13" s="10" customFormat="1" ht="24" customHeight="1" x14ac:dyDescent="0.25">
      <c r="A4" s="43" t="s">
        <v>7</v>
      </c>
      <c r="B4" s="29" t="str">
        <f>WeekStart</f>
        <v>Sunday</v>
      </c>
      <c r="C4" s="30" t="str">
        <f t="shared" ref="C4:H4" si="0">TEXT(C5,"dddd")</f>
        <v>Monday</v>
      </c>
      <c r="D4" s="30" t="str">
        <f t="shared" si="0"/>
        <v>Tuesday</v>
      </c>
      <c r="E4" s="30" t="str">
        <f t="shared" si="0"/>
        <v>Wednesday</v>
      </c>
      <c r="F4" s="30" t="str">
        <f t="shared" si="0"/>
        <v>Thursday</v>
      </c>
      <c r="G4" s="30" t="str">
        <f t="shared" si="0"/>
        <v>Friday</v>
      </c>
      <c r="H4" s="31" t="str">
        <f t="shared" si="0"/>
        <v>Saturday</v>
      </c>
    </row>
    <row r="5" spans="1:13" s="4" customFormat="1" ht="24" customHeight="1" x14ac:dyDescent="0.25">
      <c r="A5" s="44"/>
      <c r="B5" s="32">
        <f t="array" ref="B5:H5">DaysAndWeeks+DATE(CalendarYear,8,1)-WEEKDAY(DATE(CalendarYear,8,1),(WeekStart="Monday")+1)+1</f>
        <v>45501</v>
      </c>
      <c r="C5" s="32">
        <v>45502</v>
      </c>
      <c r="D5" s="32">
        <v>45503</v>
      </c>
      <c r="E5" s="32">
        <v>45504</v>
      </c>
      <c r="F5" s="32">
        <v>45505</v>
      </c>
      <c r="G5" s="32">
        <v>45506</v>
      </c>
      <c r="H5" s="32">
        <v>45507</v>
      </c>
    </row>
    <row r="6" spans="1:13" s="14" customFormat="1" ht="56.1" customHeight="1" x14ac:dyDescent="0.25">
      <c r="A6" s="45" t="s">
        <v>8</v>
      </c>
      <c r="B6" s="34"/>
      <c r="C6" s="34"/>
      <c r="D6" s="34"/>
      <c r="E6" s="34"/>
      <c r="F6" s="34"/>
      <c r="G6" s="34"/>
      <c r="H6" s="34"/>
    </row>
    <row r="7" spans="1:13" s="4" customFormat="1" ht="24" customHeight="1" x14ac:dyDescent="0.25">
      <c r="A7" s="44"/>
      <c r="B7" s="59">
        <f t="array" ref="B7:H7">DaysAndWeeks+DATE(CalendarYear,8,1)-WEEKDAY(DATE(CalendarYear,8,1),(WeekStart="Monday")+1)+8</f>
        <v>45508</v>
      </c>
      <c r="C7" s="35">
        <v>45509</v>
      </c>
      <c r="D7" s="35">
        <v>45510</v>
      </c>
      <c r="E7" s="35">
        <v>45511</v>
      </c>
      <c r="F7" s="35">
        <v>45512</v>
      </c>
      <c r="G7" s="35">
        <v>45513</v>
      </c>
      <c r="H7" s="35">
        <v>45514</v>
      </c>
    </row>
    <row r="8" spans="1:13" s="14" customFormat="1" ht="56.1" customHeight="1" x14ac:dyDescent="0.25">
      <c r="A8" s="45" t="s">
        <v>9</v>
      </c>
      <c r="B8" s="48"/>
      <c r="C8" s="48"/>
      <c r="D8" s="48"/>
      <c r="E8" s="48" t="s">
        <v>57</v>
      </c>
      <c r="F8" s="48"/>
      <c r="G8" s="48"/>
      <c r="H8" s="48" t="s">
        <v>58</v>
      </c>
    </row>
    <row r="9" spans="1:13" s="4" customFormat="1" ht="24" customHeight="1" x14ac:dyDescent="0.25">
      <c r="A9" s="44"/>
      <c r="B9" s="60">
        <f t="array" ref="B9:H9">DaysAndWeeks+DATE(CalendarYear,8,1)-WEEKDAY(DATE(CalendarYear,8,1),(WeekStart="Monday")+1)+15</f>
        <v>45515</v>
      </c>
      <c r="C9" s="36">
        <v>45516</v>
      </c>
      <c r="D9" s="36">
        <v>45517</v>
      </c>
      <c r="E9" s="36">
        <v>45518</v>
      </c>
      <c r="F9" s="36">
        <v>45519</v>
      </c>
      <c r="G9" s="36">
        <v>45520</v>
      </c>
      <c r="H9" s="36">
        <v>45521</v>
      </c>
    </row>
    <row r="10" spans="1:13" s="14" customFormat="1" ht="63" x14ac:dyDescent="0.25">
      <c r="A10" s="45" t="s">
        <v>10</v>
      </c>
      <c r="B10" s="49"/>
      <c r="C10" s="49"/>
      <c r="D10" s="49" t="s">
        <v>59</v>
      </c>
      <c r="E10" s="49" t="s">
        <v>60</v>
      </c>
      <c r="F10" s="49" t="s">
        <v>61</v>
      </c>
      <c r="G10" s="49"/>
      <c r="H10" s="49" t="s">
        <v>62</v>
      </c>
    </row>
    <row r="11" spans="1:13" s="4" customFormat="1" ht="24" customHeight="1" x14ac:dyDescent="0.25">
      <c r="A11" s="44"/>
      <c r="B11" s="59">
        <f t="array" ref="B11:H11">DaysAndWeeks+DATE(CalendarYear,8,1)-WEEKDAY(DATE(CalendarYear,8,1),(WeekStart="Monday")+1)+22</f>
        <v>45522</v>
      </c>
      <c r="C11" s="59">
        <v>45523</v>
      </c>
      <c r="D11" s="35">
        <v>45524</v>
      </c>
      <c r="E11" s="35">
        <v>45525</v>
      </c>
      <c r="F11" s="35">
        <v>45526</v>
      </c>
      <c r="G11" s="35">
        <v>45527</v>
      </c>
      <c r="H11" s="35">
        <v>45528</v>
      </c>
    </row>
    <row r="12" spans="1:13" s="14" customFormat="1" ht="56.1" customHeight="1" x14ac:dyDescent="0.25">
      <c r="A12" s="45" t="s">
        <v>11</v>
      </c>
      <c r="B12" s="48"/>
      <c r="C12" s="48" t="s">
        <v>63</v>
      </c>
      <c r="D12" s="48"/>
      <c r="E12" s="48" t="s">
        <v>64</v>
      </c>
      <c r="F12" s="48"/>
      <c r="G12" s="48"/>
      <c r="H12" s="48" t="s">
        <v>65</v>
      </c>
      <c r="M12" s="61"/>
    </row>
    <row r="13" spans="1:13" s="4" customFormat="1" ht="24" customHeight="1" x14ac:dyDescent="0.25">
      <c r="A13" s="44"/>
      <c r="B13" s="60">
        <f t="array" ref="B13:H13">DaysAndWeeks+DATE(CalendarYear,8,1)-WEEKDAY(DATE(CalendarYear,8,1),(WeekStart="Monday")+1)+29</f>
        <v>45529</v>
      </c>
      <c r="C13" s="60">
        <v>45530</v>
      </c>
      <c r="D13" s="36">
        <v>45531</v>
      </c>
      <c r="E13" s="36">
        <v>45532</v>
      </c>
      <c r="F13" s="36">
        <v>45533</v>
      </c>
      <c r="G13" s="36">
        <v>45534</v>
      </c>
      <c r="H13" s="36">
        <v>45535</v>
      </c>
    </row>
    <row r="14" spans="1:13" s="14" customFormat="1" ht="56.1" customHeight="1" x14ac:dyDescent="0.25">
      <c r="A14" s="45" t="s">
        <v>12</v>
      </c>
      <c r="B14" s="49"/>
      <c r="C14" s="49" t="s">
        <v>66</v>
      </c>
      <c r="D14" s="49" t="s">
        <v>67</v>
      </c>
      <c r="E14" s="49"/>
      <c r="F14" s="49" t="s">
        <v>68</v>
      </c>
      <c r="G14" s="49"/>
      <c r="H14" s="49" t="s">
        <v>69</v>
      </c>
    </row>
    <row r="15" spans="1:13" s="4" customFormat="1" ht="24" customHeight="1" x14ac:dyDescent="0.25">
      <c r="A15" s="44"/>
      <c r="B15" s="35">
        <f t="array" ref="B15:C15">DaysAndWeeks+DATE(CalendarYear,8,1)-WEEKDAY(DATE(CalendarYear,8,1),(WeekStart="Monday")+1)+36</f>
        <v>45536</v>
      </c>
      <c r="C15" s="35">
        <v>45537</v>
      </c>
      <c r="D15" s="97" t="s">
        <v>1</v>
      </c>
      <c r="E15" s="97"/>
      <c r="F15" s="97"/>
      <c r="G15" s="97"/>
      <c r="H15" s="98"/>
    </row>
    <row r="16" spans="1:13" s="14" customFormat="1" ht="56.1" customHeight="1" x14ac:dyDescent="0.25">
      <c r="B16" s="33"/>
      <c r="C16" s="33"/>
      <c r="D16" s="99"/>
      <c r="E16" s="99"/>
      <c r="F16" s="99"/>
      <c r="G16" s="99"/>
      <c r="H16" s="100"/>
    </row>
  </sheetData>
  <mergeCells count="5">
    <mergeCell ref="B2:D2"/>
    <mergeCell ref="D15:H15"/>
    <mergeCell ref="D16:H16"/>
    <mergeCell ref="B3:H3"/>
    <mergeCell ref="A1:H1"/>
  </mergeCells>
  <conditionalFormatting sqref="B5:G5">
    <cfRule type="expression" dxfId="9" priority="1">
      <formula>DAY(B5)&gt;8</formula>
    </cfRule>
  </conditionalFormatting>
  <conditionalFormatting sqref="B13:H13 B15:C15">
    <cfRule type="expression" dxfId="8" priority="2">
      <formula>AND(DAY(B13)&gt;=1,DAY(B13)&lt;=15)</formula>
    </cfRule>
  </conditionalFormatting>
  <dataValidations count="7">
    <dataValidation allowBlank="1" showInputMessage="1" showErrorMessage="1" prompt="Automatically determined weekday" sqref="C4:H4" xr:uid="{00000000-0002-0000-07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 B3" xr:uid="{00000000-0002-0000-0700-000001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4" xr:uid="{00000000-0002-0000-0700-000003000000}"/>
    <dataValidation allowBlank="1" showInputMessage="1" prompt="Enter monthly Notes in cell below" sqref="D15:H15" xr:uid="{00000000-0002-0000-0700-000004000000}"/>
    <dataValidation allowBlank="1" showInputMessage="1" prompt="Enter monthly Notes in this cell" sqref="D16:H16" xr:uid="{00000000-0002-0000-0700-000005000000}"/>
    <dataValidation allowBlank="1" showInputMessage="1" showErrorMessage="1" prompt="This row &amp; rows 7, 9, 11, 13, &amp; 15 are cells for entering daily notes related to the calendar day in the cell above." sqref="B6" xr:uid="{00000000-0002-0000-07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5" xr:uid="{00000000-0002-0000-07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5" tint="0.59999389629810485"/>
    <pageSetUpPr fitToPage="1"/>
  </sheetPr>
  <dimension ref="A1:I16"/>
  <sheetViews>
    <sheetView showGridLines="0" zoomScale="90" zoomScaleNormal="90" workbookViewId="0">
      <selection activeCell="B13" activeCellId="4" sqref="B5 B7 B9 B11 B13"/>
    </sheetView>
  </sheetViews>
  <sheetFormatPr defaultColWidth="8.69921875" defaultRowHeight="13.8" x14ac:dyDescent="0.25"/>
  <cols>
    <col min="1" max="1" width="13.09765625" style="1" customWidth="1"/>
    <col min="2" max="8" width="16.59765625" style="1" customWidth="1"/>
    <col min="9" max="9" width="1.59765625" style="1" customWidth="1"/>
    <col min="10" max="10" width="8.59765625" style="1" customWidth="1"/>
    <col min="11" max="16384" width="8.69921875" style="1"/>
  </cols>
  <sheetData>
    <row r="1" spans="1:9" ht="9" customHeight="1" x14ac:dyDescent="0.25">
      <c r="I1" s="1" t="s">
        <v>2</v>
      </c>
    </row>
    <row r="2" spans="1:9" ht="96" customHeight="1" x14ac:dyDescent="0.25">
      <c r="B2" s="102" t="str">
        <f>"September "&amp;CalendarYear</f>
        <v>September 2024</v>
      </c>
      <c r="C2" s="102"/>
      <c r="D2" s="102"/>
      <c r="E2" s="2"/>
      <c r="F2" s="2"/>
      <c r="G2" s="2"/>
      <c r="H2" s="3"/>
    </row>
    <row r="3" spans="1:9" ht="96" customHeight="1" x14ac:dyDescent="0.25">
      <c r="B3" s="107" t="s">
        <v>70</v>
      </c>
      <c r="C3" s="107"/>
      <c r="D3" s="107"/>
      <c r="E3" s="107"/>
      <c r="F3" s="107"/>
      <c r="G3" s="107"/>
      <c r="H3" s="107"/>
    </row>
    <row r="4" spans="1:9" s="10" customFormat="1" ht="24" customHeight="1" x14ac:dyDescent="0.25">
      <c r="A4" s="43" t="s">
        <v>7</v>
      </c>
      <c r="B4" s="18" t="str">
        <f>WeekStart</f>
        <v>Sunday</v>
      </c>
      <c r="C4" s="19" t="str">
        <f t="shared" ref="C4:H4" si="0">TEXT(C5,"dddd")</f>
        <v>Monday</v>
      </c>
      <c r="D4" s="19" t="str">
        <f t="shared" si="0"/>
        <v>Tuesday</v>
      </c>
      <c r="E4" s="19" t="str">
        <f t="shared" si="0"/>
        <v>Wednesday</v>
      </c>
      <c r="F4" s="19" t="str">
        <f t="shared" si="0"/>
        <v>Thursday</v>
      </c>
      <c r="G4" s="19" t="str">
        <f t="shared" si="0"/>
        <v>Friday</v>
      </c>
      <c r="H4" s="20" t="str">
        <f t="shared" si="0"/>
        <v>Saturday</v>
      </c>
    </row>
    <row r="5" spans="1:9" s="4" customFormat="1" ht="24" customHeight="1" x14ac:dyDescent="0.25">
      <c r="A5" s="44"/>
      <c r="B5" s="62">
        <f t="array" ref="B5:H5">DaysAndWeeks+DATE(CalendarYear,9,1)-WEEKDAY(DATE(CalendarYear,9,1),(WeekStart="Monday")+1)+1</f>
        <v>45536</v>
      </c>
      <c r="C5" s="37">
        <v>45537</v>
      </c>
      <c r="D5" s="37">
        <v>45538</v>
      </c>
      <c r="E5" s="37">
        <v>45539</v>
      </c>
      <c r="F5" s="37">
        <v>45540</v>
      </c>
      <c r="G5" s="37">
        <v>45541</v>
      </c>
      <c r="H5" s="37">
        <v>45542</v>
      </c>
    </row>
    <row r="6" spans="1:9" s="14" customFormat="1" ht="63" x14ac:dyDescent="0.25">
      <c r="A6" s="45" t="s">
        <v>25</v>
      </c>
      <c r="B6" s="50"/>
      <c r="C6" s="50"/>
      <c r="D6" s="50"/>
      <c r="E6" s="50"/>
      <c r="F6" s="50" t="s">
        <v>71</v>
      </c>
      <c r="G6" s="50"/>
      <c r="H6" s="50" t="s">
        <v>72</v>
      </c>
    </row>
    <row r="7" spans="1:9" s="4" customFormat="1" ht="24" customHeight="1" x14ac:dyDescent="0.25">
      <c r="A7" s="44"/>
      <c r="B7" s="63">
        <f t="array" ref="B7:H7">DaysAndWeeks+DATE(CalendarYear,9,1)-WEEKDAY(DATE(CalendarYear,9,1),(WeekStart="Monday")+1)+8</f>
        <v>45543</v>
      </c>
      <c r="C7" s="40">
        <v>45544</v>
      </c>
      <c r="D7" s="40">
        <v>45545</v>
      </c>
      <c r="E7" s="40">
        <v>45546</v>
      </c>
      <c r="F7" s="40">
        <v>45547</v>
      </c>
      <c r="G7" s="40">
        <v>45548</v>
      </c>
      <c r="H7" s="40">
        <v>45549</v>
      </c>
    </row>
    <row r="8" spans="1:9" s="14" customFormat="1" ht="75.599999999999994" x14ac:dyDescent="0.25">
      <c r="A8" s="45" t="s">
        <v>26</v>
      </c>
      <c r="B8" s="51"/>
      <c r="C8" s="51" t="s">
        <v>73</v>
      </c>
      <c r="D8" s="51"/>
      <c r="E8" s="51"/>
      <c r="F8" s="51"/>
      <c r="G8" s="51"/>
      <c r="H8" s="51" t="s">
        <v>74</v>
      </c>
    </row>
    <row r="9" spans="1:9" s="4" customFormat="1" ht="24" customHeight="1" x14ac:dyDescent="0.25">
      <c r="A9" s="44"/>
      <c r="B9" s="64">
        <f t="array" ref="B9:H9">DaysAndWeeks+DATE(CalendarYear,9,1)-WEEKDAY(DATE(CalendarYear,9,1),(WeekStart="Monday")+1)+15</f>
        <v>45550</v>
      </c>
      <c r="C9" s="41">
        <v>45551</v>
      </c>
      <c r="D9" s="41">
        <v>45552</v>
      </c>
      <c r="E9" s="41">
        <v>45553</v>
      </c>
      <c r="F9" s="41">
        <v>45554</v>
      </c>
      <c r="G9" s="41">
        <v>45555</v>
      </c>
      <c r="H9" s="41">
        <v>45556</v>
      </c>
    </row>
    <row r="10" spans="1:9" s="14" customFormat="1" ht="56.1" customHeight="1" x14ac:dyDescent="0.25">
      <c r="A10" s="45" t="s">
        <v>45</v>
      </c>
      <c r="B10" s="50"/>
      <c r="C10" s="50" t="s">
        <v>75</v>
      </c>
      <c r="D10" s="50"/>
      <c r="E10" s="50"/>
      <c r="F10" s="50"/>
      <c r="G10" s="50"/>
      <c r="H10" s="50"/>
    </row>
    <row r="11" spans="1:9" s="4" customFormat="1" ht="24" customHeight="1" x14ac:dyDescent="0.25">
      <c r="A11" s="44"/>
      <c r="B11" s="63">
        <f t="array" ref="B11:H11">DaysAndWeeks+DATE(CalendarYear,9,1)-WEEKDAY(DATE(CalendarYear,9,1),(WeekStart="Monday")+1)+22</f>
        <v>45557</v>
      </c>
      <c r="C11" s="40">
        <v>45558</v>
      </c>
      <c r="D11" s="40">
        <v>45559</v>
      </c>
      <c r="E11" s="40">
        <v>45560</v>
      </c>
      <c r="F11" s="40">
        <v>45561</v>
      </c>
      <c r="G11" s="40">
        <v>45562</v>
      </c>
      <c r="H11" s="40">
        <v>45563</v>
      </c>
    </row>
    <row r="12" spans="1:9" s="14" customFormat="1" ht="56.1" customHeight="1" x14ac:dyDescent="0.25">
      <c r="A12" s="45" t="s">
        <v>46</v>
      </c>
      <c r="B12" s="38"/>
      <c r="C12" s="38"/>
      <c r="D12" s="38"/>
      <c r="E12" s="38"/>
      <c r="F12" s="38"/>
      <c r="G12" s="38"/>
      <c r="H12" s="38"/>
    </row>
    <row r="13" spans="1:9" s="4" customFormat="1" ht="24" customHeight="1" x14ac:dyDescent="0.25">
      <c r="A13" s="44"/>
      <c r="B13" s="64">
        <f t="array" ref="B13:H13">DaysAndWeeks+DATE(CalendarYear,9,1)-WEEKDAY(DATE(CalendarYear,9,1),(WeekStart="Monday")+1)+29</f>
        <v>45564</v>
      </c>
      <c r="C13" s="41">
        <v>45565</v>
      </c>
      <c r="D13" s="41">
        <v>45566</v>
      </c>
      <c r="E13" s="41">
        <v>45567</v>
      </c>
      <c r="F13" s="41">
        <v>45568</v>
      </c>
      <c r="G13" s="41">
        <v>45569</v>
      </c>
      <c r="H13" s="41">
        <v>45570</v>
      </c>
    </row>
    <row r="14" spans="1:9" s="14" customFormat="1" ht="56.1" customHeight="1" x14ac:dyDescent="0.25">
      <c r="A14" s="45" t="s">
        <v>8</v>
      </c>
      <c r="B14" s="50"/>
      <c r="C14" s="50" t="s">
        <v>76</v>
      </c>
      <c r="D14" s="50"/>
      <c r="E14" s="50"/>
      <c r="F14" s="50"/>
      <c r="G14" s="50"/>
      <c r="H14" s="50"/>
    </row>
    <row r="15" spans="1:9" s="4" customFormat="1" ht="24" customHeight="1" x14ac:dyDescent="0.25">
      <c r="B15" s="40">
        <f t="array" ref="B15:C15">DaysAndWeeks+DATE(CalendarYear,9,1)-WEEKDAY(DATE(CalendarYear,9,1),(WeekStart="Monday")+1)+36</f>
        <v>45571</v>
      </c>
      <c r="C15" s="40">
        <v>45572</v>
      </c>
      <c r="D15" s="103" t="s">
        <v>1</v>
      </c>
      <c r="E15" s="103"/>
      <c r="F15" s="103"/>
      <c r="G15" s="103"/>
      <c r="H15" s="104"/>
    </row>
    <row r="16" spans="1:9" s="14" customFormat="1" ht="56.1" customHeight="1" x14ac:dyDescent="0.25">
      <c r="B16" s="38"/>
      <c r="C16" s="38"/>
      <c r="D16" s="105"/>
      <c r="E16" s="105"/>
      <c r="F16" s="105"/>
      <c r="G16" s="105"/>
      <c r="H16" s="106"/>
    </row>
  </sheetData>
  <mergeCells count="4">
    <mergeCell ref="B2:D2"/>
    <mergeCell ref="D15:H15"/>
    <mergeCell ref="D16:H16"/>
    <mergeCell ref="B3:H3"/>
  </mergeCells>
  <conditionalFormatting sqref="B5:G5">
    <cfRule type="expression" dxfId="7" priority="1">
      <formula>DAY(B5)&gt;8</formula>
    </cfRule>
  </conditionalFormatting>
  <conditionalFormatting sqref="B13:H13 B15:C15">
    <cfRule type="expression" dxfId="6" priority="2">
      <formula>AND(DAY(B13)&gt;=1,DAY(B13)&lt;=15)</formula>
    </cfRule>
  </conditionalFormatting>
  <dataValidations count="8">
    <dataValidation allowBlank="1" showInputMessage="1" showErrorMessage="1" prompt="Automatically determined weekday" sqref="C4:H4" xr:uid="{00000000-0002-0000-08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 B3" xr:uid="{00000000-0002-0000-0800-000001000000}"/>
    <dataValidation allowBlank="1" showInputMessage="1" showErrorMessage="1" prompt="September month calendar" sqref="A1" xr:uid="{00000000-0002-0000-0800-000002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5" xr:uid="{00000000-0002-0000-0800-000003000000}"/>
    <dataValidation allowBlank="1" showInputMessage="1" showErrorMessage="1" prompt="This row &amp; rows 7, 9, 11, 13, &amp; 15 are cells for entering daily notes related to the calendar day in the cell above." sqref="B6" xr:uid="{197E7D7D-68C3-4969-BA0F-15E9717EBF13}"/>
    <dataValidation allowBlank="1" showInputMessage="1" prompt="Enter monthly Notes in this cell" sqref="D16:H16" xr:uid="{00000000-0002-0000-0800-000005000000}"/>
    <dataValidation allowBlank="1" showInputMessage="1" prompt="Enter monthly Notes in cell below" sqref="D15:H15" xr:uid="{00000000-0002-0000-0800-000006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4" xr:uid="{00000000-0002-0000-08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5" tint="0.59999389629810485"/>
    <pageSetUpPr fitToPage="1"/>
  </sheetPr>
  <dimension ref="A1:I16"/>
  <sheetViews>
    <sheetView showGridLines="0" zoomScale="90" zoomScaleNormal="90" workbookViewId="0">
      <selection sqref="A1:H1"/>
    </sheetView>
  </sheetViews>
  <sheetFormatPr defaultColWidth="8.69921875" defaultRowHeight="13.8" x14ac:dyDescent="0.25"/>
  <cols>
    <col min="1" max="1" width="11.796875" style="1" customWidth="1"/>
    <col min="2" max="8" width="16.59765625" style="1" customWidth="1"/>
    <col min="9" max="9" width="1.59765625" style="1" customWidth="1"/>
    <col min="10" max="10" width="8.59765625" style="1" customWidth="1"/>
    <col min="11" max="16384" width="8.69921875" style="1"/>
  </cols>
  <sheetData>
    <row r="1" spans="1:9" ht="75.599999999999994" customHeight="1" x14ac:dyDescent="0.25">
      <c r="A1" s="93" t="s">
        <v>127</v>
      </c>
      <c r="B1" s="94"/>
      <c r="C1" s="94"/>
      <c r="D1" s="94"/>
      <c r="E1" s="94"/>
      <c r="F1" s="94"/>
      <c r="G1" s="94"/>
      <c r="H1" s="94"/>
      <c r="I1" s="1" t="s">
        <v>2</v>
      </c>
    </row>
    <row r="2" spans="1:9" ht="96" customHeight="1" x14ac:dyDescent="0.25">
      <c r="B2" s="102" t="str">
        <f>"October "&amp;CalendarYear</f>
        <v>October 2024</v>
      </c>
      <c r="C2" s="102"/>
      <c r="D2" s="102"/>
      <c r="E2" s="2"/>
      <c r="F2" s="2"/>
      <c r="G2" s="2"/>
      <c r="H2" s="3"/>
    </row>
    <row r="3" spans="1:9" ht="96" customHeight="1" x14ac:dyDescent="0.25">
      <c r="B3" s="107" t="s">
        <v>79</v>
      </c>
      <c r="C3" s="107"/>
      <c r="D3" s="107"/>
      <c r="E3" s="107"/>
      <c r="F3" s="107"/>
      <c r="G3" s="107"/>
      <c r="H3" s="107"/>
    </row>
    <row r="4" spans="1:9" s="10" customFormat="1" ht="24" customHeight="1" x14ac:dyDescent="0.25">
      <c r="A4" s="43" t="s">
        <v>7</v>
      </c>
      <c r="B4" s="18" t="str">
        <f>WeekStart</f>
        <v>Sunday</v>
      </c>
      <c r="C4" s="19" t="str">
        <f t="shared" ref="C4:H4" si="0">TEXT(C5,"dddd")</f>
        <v>Monday</v>
      </c>
      <c r="D4" s="19" t="str">
        <f t="shared" si="0"/>
        <v>Tuesday</v>
      </c>
      <c r="E4" s="19" t="str">
        <f t="shared" si="0"/>
        <v>Wednesday</v>
      </c>
      <c r="F4" s="19" t="str">
        <f t="shared" si="0"/>
        <v>Thursday</v>
      </c>
      <c r="G4" s="19" t="str">
        <f t="shared" si="0"/>
        <v>Friday</v>
      </c>
      <c r="H4" s="20" t="str">
        <f t="shared" si="0"/>
        <v>Saturday</v>
      </c>
    </row>
    <row r="5" spans="1:9" s="4" customFormat="1" ht="24" customHeight="1" x14ac:dyDescent="0.25">
      <c r="A5" s="44"/>
      <c r="B5" s="37">
        <f t="array" ref="B5:H5">DaysAndWeeks+DATE(CalendarYear,10,1)-WEEKDAY(DATE(CalendarYear,10,1),(WeekStart="Monday")+1)+1</f>
        <v>45564</v>
      </c>
      <c r="C5" s="37">
        <v>45565</v>
      </c>
      <c r="D5" s="37">
        <v>45566</v>
      </c>
      <c r="E5" s="65">
        <v>45567</v>
      </c>
      <c r="F5" s="37">
        <v>45568</v>
      </c>
      <c r="G5" s="37">
        <v>45569</v>
      </c>
      <c r="H5" s="37">
        <v>45570</v>
      </c>
    </row>
    <row r="6" spans="1:9" s="14" customFormat="1" ht="56.1" customHeight="1" x14ac:dyDescent="0.25">
      <c r="A6" s="45" t="s">
        <v>8</v>
      </c>
      <c r="B6" s="50"/>
      <c r="C6" s="50"/>
      <c r="D6" s="50"/>
      <c r="E6" s="50" t="s">
        <v>80</v>
      </c>
      <c r="F6" s="50"/>
      <c r="G6" s="50"/>
      <c r="H6" s="50" t="s">
        <v>81</v>
      </c>
    </row>
    <row r="7" spans="1:9" s="4" customFormat="1" ht="24" customHeight="1" x14ac:dyDescent="0.25">
      <c r="A7" s="44"/>
      <c r="B7" s="63">
        <f t="array" ref="B7:H7">DaysAndWeeks+DATE(CalendarYear,10,1)-WEEKDAY(DATE(CalendarYear,10,1),(WeekStart="Monday")+1)+8</f>
        <v>45571</v>
      </c>
      <c r="C7" s="40">
        <v>45572</v>
      </c>
      <c r="D7" s="40">
        <v>45573</v>
      </c>
      <c r="E7" s="40">
        <v>45574</v>
      </c>
      <c r="F7" s="40">
        <v>45575</v>
      </c>
      <c r="G7" s="40">
        <v>45576</v>
      </c>
      <c r="H7" s="40">
        <v>45577</v>
      </c>
    </row>
    <row r="8" spans="1:9" s="14" customFormat="1" ht="56.1" customHeight="1" x14ac:dyDescent="0.25">
      <c r="A8" s="45" t="s">
        <v>77</v>
      </c>
      <c r="B8" s="51"/>
      <c r="C8" s="51"/>
      <c r="D8" s="51"/>
      <c r="E8" s="51"/>
      <c r="F8" s="51" t="s">
        <v>82</v>
      </c>
      <c r="G8" s="51" t="s">
        <v>83</v>
      </c>
      <c r="H8" s="51" t="s">
        <v>84</v>
      </c>
    </row>
    <row r="9" spans="1:9" s="4" customFormat="1" ht="24" customHeight="1" x14ac:dyDescent="0.25">
      <c r="A9" s="44"/>
      <c r="B9" s="64">
        <f t="array" ref="B9:H9">DaysAndWeeks+DATE(CalendarYear,10,1)-WEEKDAY(DATE(CalendarYear,10,1),(WeekStart="Monday")+1)+15</f>
        <v>45578</v>
      </c>
      <c r="C9" s="41">
        <v>45579</v>
      </c>
      <c r="D9" s="41">
        <v>45580</v>
      </c>
      <c r="E9" s="41">
        <v>45581</v>
      </c>
      <c r="F9" s="41">
        <v>45582</v>
      </c>
      <c r="G9" s="41">
        <v>45583</v>
      </c>
      <c r="H9" s="41">
        <v>45584</v>
      </c>
    </row>
    <row r="10" spans="1:9" s="14" customFormat="1" ht="56.1" customHeight="1" x14ac:dyDescent="0.25">
      <c r="A10" s="45" t="s">
        <v>78</v>
      </c>
      <c r="B10" s="50" t="s">
        <v>85</v>
      </c>
      <c r="C10" s="50" t="s">
        <v>86</v>
      </c>
      <c r="D10" s="50"/>
      <c r="E10" s="50" t="s">
        <v>87</v>
      </c>
      <c r="F10" s="50" t="s">
        <v>88</v>
      </c>
      <c r="G10" s="50"/>
      <c r="H10" s="50" t="s">
        <v>89</v>
      </c>
    </row>
    <row r="11" spans="1:9" s="4" customFormat="1" ht="24" customHeight="1" x14ac:dyDescent="0.25">
      <c r="A11" s="44"/>
      <c r="B11" s="63">
        <f t="array" ref="B11:H11">DaysAndWeeks+DATE(CalendarYear,10,1)-WEEKDAY(DATE(CalendarYear,10,1),(WeekStart="Monday")+1)+22</f>
        <v>45585</v>
      </c>
      <c r="C11" s="40">
        <v>45586</v>
      </c>
      <c r="D11" s="40">
        <v>45587</v>
      </c>
      <c r="E11" s="40">
        <v>45588</v>
      </c>
      <c r="F11" s="40">
        <v>45589</v>
      </c>
      <c r="G11" s="40">
        <v>45590</v>
      </c>
      <c r="H11" s="40">
        <v>45591</v>
      </c>
    </row>
    <row r="12" spans="1:9" s="14" customFormat="1" ht="56.1" customHeight="1" x14ac:dyDescent="0.25">
      <c r="A12" s="45" t="s">
        <v>44</v>
      </c>
      <c r="B12" s="38"/>
      <c r="C12" s="38"/>
      <c r="D12" s="38"/>
      <c r="E12" s="38"/>
      <c r="F12" s="38"/>
      <c r="G12" s="38"/>
      <c r="H12" s="51" t="s">
        <v>94</v>
      </c>
    </row>
    <row r="13" spans="1:9" s="4" customFormat="1" ht="24" customHeight="1" x14ac:dyDescent="0.25">
      <c r="A13" s="44"/>
      <c r="B13" s="64">
        <f t="array" ref="B13:H13">DaysAndWeeks+DATE(CalendarYear,10,1)-WEEKDAY(DATE(CalendarYear,10,1),(WeekStart="Monday")+1)+29</f>
        <v>45592</v>
      </c>
      <c r="C13" s="41">
        <v>45593</v>
      </c>
      <c r="D13" s="64">
        <v>45594</v>
      </c>
      <c r="E13" s="64">
        <v>45595</v>
      </c>
      <c r="F13" s="64">
        <v>45596</v>
      </c>
      <c r="G13" s="41">
        <v>45597</v>
      </c>
      <c r="H13" s="41">
        <v>45598</v>
      </c>
    </row>
    <row r="14" spans="1:9" s="14" customFormat="1" ht="88.2" x14ac:dyDescent="0.25">
      <c r="A14" s="45" t="s">
        <v>10</v>
      </c>
      <c r="B14" s="50"/>
      <c r="C14" s="50" t="s">
        <v>90</v>
      </c>
      <c r="D14" s="50" t="s">
        <v>91</v>
      </c>
      <c r="E14" s="50" t="s">
        <v>92</v>
      </c>
      <c r="F14" s="50" t="s">
        <v>93</v>
      </c>
      <c r="G14" s="50"/>
      <c r="H14" s="50"/>
    </row>
    <row r="15" spans="1:9" s="4" customFormat="1" ht="24" customHeight="1" x14ac:dyDescent="0.25">
      <c r="B15" s="40">
        <f t="array" ref="B15:C15">DaysAndWeeks+DATE(CalendarYear,10,1)-WEEKDAY(DATE(CalendarYear,10,1),(WeekStart="Monday")+1)+36</f>
        <v>45599</v>
      </c>
      <c r="C15" s="40">
        <v>45600</v>
      </c>
      <c r="D15" s="103" t="s">
        <v>1</v>
      </c>
      <c r="E15" s="103"/>
      <c r="F15" s="103"/>
      <c r="G15" s="103"/>
      <c r="H15" s="104"/>
    </row>
    <row r="16" spans="1:9" s="14" customFormat="1" ht="56.1" customHeight="1" x14ac:dyDescent="0.25">
      <c r="B16" s="38"/>
      <c r="C16" s="38"/>
      <c r="D16" s="105"/>
      <c r="E16" s="105"/>
      <c r="F16" s="105"/>
      <c r="G16" s="105"/>
      <c r="H16" s="106"/>
    </row>
  </sheetData>
  <mergeCells count="5">
    <mergeCell ref="B2:D2"/>
    <mergeCell ref="D15:H15"/>
    <mergeCell ref="D16:H16"/>
    <mergeCell ref="B3:H3"/>
    <mergeCell ref="A1:H1"/>
  </mergeCells>
  <conditionalFormatting sqref="B5:G5">
    <cfRule type="expression" dxfId="5" priority="1">
      <formula>DAY(B5)&gt;8</formula>
    </cfRule>
  </conditionalFormatting>
  <conditionalFormatting sqref="B13:H13 B15:C15">
    <cfRule type="expression" dxfId="4" priority="2">
      <formula>AND(DAY(B13)&gt;=1,DAY(B13)&lt;=15)</formula>
    </cfRule>
  </conditionalFormatting>
  <dataValidations count="7">
    <dataValidation allowBlank="1" showInputMessage="1" showErrorMessage="1" prompt="Automatically determined weekday" sqref="C4:H4" xr:uid="{00000000-0002-0000-09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 B3" xr:uid="{00000000-0002-0000-0900-000002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4" xr:uid="{00000000-0002-0000-0900-000003000000}"/>
    <dataValidation allowBlank="1" showInputMessage="1" prompt="Enter monthly Notes in cell below" sqref="D15:H15" xr:uid="{00000000-0002-0000-0900-000004000000}"/>
    <dataValidation allowBlank="1" showInputMessage="1" prompt="Enter monthly Notes in this cell" sqref="D16:H16" xr:uid="{00000000-0002-0000-0900-000005000000}"/>
    <dataValidation allowBlank="1" showInputMessage="1" showErrorMessage="1" prompt="This row &amp; rows 7, 9, 11, 13, &amp; 15 are cells for entering daily notes related to the calendar day in the cell above." sqref="B6" xr:uid="{37EFBCCC-1587-4FFC-9DB9-CF4E0917CF66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5" xr:uid="{00000000-0002-0000-09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5" tint="0.59999389629810485"/>
    <pageSetUpPr fitToPage="1"/>
  </sheetPr>
  <dimension ref="A1:I16"/>
  <sheetViews>
    <sheetView showGridLines="0" zoomScale="90" zoomScaleNormal="90" workbookViewId="0">
      <selection sqref="A1:H1"/>
    </sheetView>
  </sheetViews>
  <sheetFormatPr defaultColWidth="8.69921875" defaultRowHeight="13.8" x14ac:dyDescent="0.25"/>
  <cols>
    <col min="1" max="1" width="16" style="1" bestFit="1" customWidth="1"/>
    <col min="2" max="8" width="16.59765625" style="1" customWidth="1"/>
    <col min="9" max="9" width="1.59765625" style="1" customWidth="1"/>
    <col min="10" max="10" width="8.59765625" style="1" customWidth="1"/>
    <col min="11" max="16384" width="8.69921875" style="1"/>
  </cols>
  <sheetData>
    <row r="1" spans="1:9" ht="60.6" customHeight="1" x14ac:dyDescent="0.25">
      <c r="A1" s="93" t="s">
        <v>128</v>
      </c>
      <c r="B1" s="94"/>
      <c r="C1" s="94"/>
      <c r="D1" s="94"/>
      <c r="E1" s="94"/>
      <c r="F1" s="94"/>
      <c r="G1" s="94"/>
      <c r="H1" s="94"/>
      <c r="I1" s="1" t="s">
        <v>2</v>
      </c>
    </row>
    <row r="2" spans="1:9" ht="96" customHeight="1" x14ac:dyDescent="0.25">
      <c r="B2" s="102" t="str">
        <f>"November "&amp;CalendarYear</f>
        <v>November 2024</v>
      </c>
      <c r="C2" s="102"/>
      <c r="D2" s="102"/>
      <c r="E2" s="2"/>
      <c r="F2" s="2"/>
      <c r="G2" s="2"/>
      <c r="H2" s="3"/>
    </row>
    <row r="3" spans="1:9" ht="96" customHeight="1" x14ac:dyDescent="0.25">
      <c r="B3" s="107" t="s">
        <v>95</v>
      </c>
      <c r="C3" s="107"/>
      <c r="D3" s="107"/>
      <c r="E3" s="107"/>
      <c r="F3" s="107"/>
      <c r="G3" s="107"/>
      <c r="H3" s="107"/>
    </row>
    <row r="4" spans="1:9" s="10" customFormat="1" ht="24" customHeight="1" x14ac:dyDescent="0.25">
      <c r="A4" s="43" t="s">
        <v>7</v>
      </c>
      <c r="B4" s="18" t="str">
        <f>WeekStart</f>
        <v>Sunday</v>
      </c>
      <c r="C4" s="19" t="str">
        <f t="shared" ref="C4:H4" si="0">TEXT(C5,"dddd")</f>
        <v>Monday</v>
      </c>
      <c r="D4" s="19" t="str">
        <f t="shared" si="0"/>
        <v>Tuesday</v>
      </c>
      <c r="E4" s="19" t="str">
        <f t="shared" si="0"/>
        <v>Wednesday</v>
      </c>
      <c r="F4" s="19" t="str">
        <f t="shared" si="0"/>
        <v>Thursday</v>
      </c>
      <c r="G4" s="19" t="str">
        <f t="shared" si="0"/>
        <v>Friday</v>
      </c>
      <c r="H4" s="20" t="str">
        <f t="shared" si="0"/>
        <v>Saturday</v>
      </c>
    </row>
    <row r="5" spans="1:9" s="4" customFormat="1" ht="24" customHeight="1" x14ac:dyDescent="0.25">
      <c r="B5" s="37">
        <f t="array" ref="B5:H5">DaysAndWeeks+DATE(CalendarYear,11,1)-WEEKDAY(DATE(CalendarYear,11,1),(WeekStart="Monday")+1)+1</f>
        <v>45592</v>
      </c>
      <c r="C5" s="37">
        <v>45593</v>
      </c>
      <c r="D5" s="37">
        <v>45594</v>
      </c>
      <c r="E5" s="37">
        <v>45595</v>
      </c>
      <c r="F5" s="37">
        <v>45596</v>
      </c>
      <c r="G5" s="62">
        <v>45597</v>
      </c>
      <c r="H5" s="62">
        <v>45598</v>
      </c>
    </row>
    <row r="6" spans="1:9" s="14" customFormat="1" ht="56.1" customHeight="1" x14ac:dyDescent="0.25">
      <c r="A6" s="45" t="s">
        <v>10</v>
      </c>
      <c r="B6" s="50"/>
      <c r="C6" s="50"/>
      <c r="D6" s="50"/>
      <c r="E6" s="50"/>
      <c r="F6" s="50"/>
      <c r="G6" s="50" t="s">
        <v>93</v>
      </c>
      <c r="H6" s="50" t="s">
        <v>96</v>
      </c>
    </row>
    <row r="7" spans="1:9" s="4" customFormat="1" ht="24" customHeight="1" x14ac:dyDescent="0.25">
      <c r="A7" s="44"/>
      <c r="B7" s="63">
        <f t="array" ref="B7:H7">DaysAndWeeks+DATE(CalendarYear,11,1)-WEEKDAY(DATE(CalendarYear,11,1),(WeekStart="Monday")+1)+8</f>
        <v>45599</v>
      </c>
      <c r="C7" s="40">
        <v>45600</v>
      </c>
      <c r="D7" s="40">
        <v>45601</v>
      </c>
      <c r="E7" s="40">
        <v>45602</v>
      </c>
      <c r="F7" s="40">
        <v>45603</v>
      </c>
      <c r="G7" s="40">
        <v>45604</v>
      </c>
      <c r="H7" s="40">
        <v>45605</v>
      </c>
    </row>
    <row r="8" spans="1:9" s="14" customFormat="1" ht="50.4" x14ac:dyDescent="0.25">
      <c r="A8" s="45" t="s">
        <v>11</v>
      </c>
      <c r="B8" s="51" t="s">
        <v>97</v>
      </c>
      <c r="C8" s="51"/>
      <c r="D8" s="51" t="s">
        <v>98</v>
      </c>
      <c r="E8" s="51"/>
      <c r="F8" s="51"/>
      <c r="G8" s="51"/>
      <c r="H8" s="51" t="s">
        <v>99</v>
      </c>
    </row>
    <row r="9" spans="1:9" s="4" customFormat="1" ht="24" customHeight="1" x14ac:dyDescent="0.25">
      <c r="A9" s="44"/>
      <c r="B9" s="64">
        <f t="array" ref="B9:H9">DaysAndWeeks+DATE(CalendarYear,11,1)-WEEKDAY(DATE(CalendarYear,11,1),(WeekStart="Monday")+1)+15</f>
        <v>45606</v>
      </c>
      <c r="C9" s="41">
        <v>45607</v>
      </c>
      <c r="D9" s="41">
        <v>45608</v>
      </c>
      <c r="E9" s="41">
        <v>45609</v>
      </c>
      <c r="F9" s="41">
        <v>45610</v>
      </c>
      <c r="G9" s="41">
        <v>45611</v>
      </c>
      <c r="H9" s="41">
        <v>45612</v>
      </c>
    </row>
    <row r="10" spans="1:9" s="14" customFormat="1" ht="75.599999999999994" x14ac:dyDescent="0.25">
      <c r="A10" s="45" t="s">
        <v>12</v>
      </c>
      <c r="B10" s="50" t="s">
        <v>100</v>
      </c>
      <c r="C10" s="50"/>
      <c r="D10" s="50"/>
      <c r="E10" s="50" t="s">
        <v>101</v>
      </c>
      <c r="F10" s="50" t="s">
        <v>102</v>
      </c>
      <c r="G10" s="50"/>
      <c r="H10" s="50" t="s">
        <v>103</v>
      </c>
    </row>
    <row r="11" spans="1:9" s="4" customFormat="1" ht="24" customHeight="1" x14ac:dyDescent="0.25">
      <c r="A11" s="44"/>
      <c r="B11" s="63">
        <f t="array" ref="B11:H11">DaysAndWeeks+DATE(CalendarYear,11,1)-WEEKDAY(DATE(CalendarYear,11,1),(WeekStart="Monday")+1)+22</f>
        <v>45613</v>
      </c>
      <c r="C11" s="40">
        <v>45614</v>
      </c>
      <c r="D11" s="40">
        <v>45615</v>
      </c>
      <c r="E11" s="40">
        <v>45616</v>
      </c>
      <c r="F11" s="40">
        <v>45617</v>
      </c>
      <c r="G11" s="40">
        <v>45618</v>
      </c>
      <c r="H11" s="40">
        <v>45619</v>
      </c>
    </row>
    <row r="12" spans="1:9" s="14" customFormat="1" ht="56.1" customHeight="1" x14ac:dyDescent="0.25">
      <c r="A12" s="45" t="s">
        <v>25</v>
      </c>
      <c r="B12" s="38"/>
      <c r="C12" s="38"/>
      <c r="D12" s="38"/>
      <c r="E12" s="38"/>
      <c r="F12" s="38"/>
      <c r="G12" s="38"/>
      <c r="H12" s="38"/>
    </row>
    <row r="13" spans="1:9" s="4" customFormat="1" ht="24" customHeight="1" x14ac:dyDescent="0.25">
      <c r="A13" s="44"/>
      <c r="B13" s="64">
        <f t="array" ref="B13:H13">DaysAndWeeks+DATE(CalendarYear,11,1)-WEEKDAY(DATE(CalendarYear,11,1),(WeekStart="Monday")+1)+29</f>
        <v>45620</v>
      </c>
      <c r="C13" s="41">
        <v>45621</v>
      </c>
      <c r="D13" s="41">
        <v>45622</v>
      </c>
      <c r="E13" s="41">
        <v>45623</v>
      </c>
      <c r="F13" s="41">
        <v>45624</v>
      </c>
      <c r="G13" s="41">
        <v>45625</v>
      </c>
      <c r="H13" s="41">
        <v>45626</v>
      </c>
    </row>
    <row r="14" spans="1:9" s="14" customFormat="1" ht="56.1" customHeight="1" x14ac:dyDescent="0.25">
      <c r="A14" s="45" t="s">
        <v>26</v>
      </c>
      <c r="B14" s="39"/>
      <c r="C14" s="39"/>
      <c r="D14" s="39"/>
      <c r="E14" s="39"/>
      <c r="F14" s="39"/>
      <c r="G14" s="39"/>
      <c r="H14" s="50" t="s">
        <v>104</v>
      </c>
    </row>
    <row r="15" spans="1:9" s="4" customFormat="1" ht="24" customHeight="1" x14ac:dyDescent="0.25">
      <c r="B15" s="40">
        <f t="array" ref="B15:C15">DaysAndWeeks+DATE(CalendarYear,11,1)-WEEKDAY(DATE(CalendarYear,11,1),(WeekStart="Monday")+1)+36</f>
        <v>45627</v>
      </c>
      <c r="C15" s="40">
        <v>45628</v>
      </c>
      <c r="D15" s="103" t="s">
        <v>1</v>
      </c>
      <c r="E15" s="103"/>
      <c r="F15" s="103"/>
      <c r="G15" s="103"/>
      <c r="H15" s="104"/>
    </row>
    <row r="16" spans="1:9" s="14" customFormat="1" ht="56.1" customHeight="1" x14ac:dyDescent="0.25">
      <c r="B16" s="38"/>
      <c r="C16" s="38"/>
      <c r="D16" s="105"/>
      <c r="E16" s="105"/>
      <c r="F16" s="105"/>
      <c r="G16" s="105"/>
      <c r="H16" s="106"/>
    </row>
  </sheetData>
  <mergeCells count="5">
    <mergeCell ref="B2:D2"/>
    <mergeCell ref="D15:H15"/>
    <mergeCell ref="D16:H16"/>
    <mergeCell ref="B3:H3"/>
    <mergeCell ref="A1:H1"/>
  </mergeCells>
  <conditionalFormatting sqref="B5:G5">
    <cfRule type="expression" dxfId="3" priority="1">
      <formula>DAY(B5)&gt;8</formula>
    </cfRule>
  </conditionalFormatting>
  <conditionalFormatting sqref="B13:H13 B15:C15">
    <cfRule type="expression" dxfId="2" priority="2">
      <formula>AND(DAY(B13)&gt;=1,DAY(B13)&lt;=15)</formula>
    </cfRule>
  </conditionalFormatting>
  <dataValidations count="7">
    <dataValidation allowBlank="1" showInputMessage="1" showErrorMessage="1" prompt="Automatically determined weekday" sqref="C4:H4" xr:uid="{00000000-0002-0000-0A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 B3" xr:uid="{00000000-0002-0000-0A00-000002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5" xr:uid="{00000000-0002-0000-0A00-000003000000}"/>
    <dataValidation allowBlank="1" showInputMessage="1" showErrorMessage="1" prompt="This row &amp; rows 7, 9, 11, 13, &amp; 15 are cells for entering daily notes related to the calendar day in the cell above." sqref="B6" xr:uid="{B9929C3D-DFA3-4C45-8948-F47C21E960EE}"/>
    <dataValidation allowBlank="1" showInputMessage="1" prompt="Enter monthly Notes in this cell" sqref="D16:H16" xr:uid="{00000000-0002-0000-0A00-000005000000}"/>
    <dataValidation allowBlank="1" showInputMessage="1" prompt="Enter monthly Notes in cell below" sqref="D15:H15" xr:uid="{00000000-0002-0000-0A00-000006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4" xr:uid="{00000000-0002-0000-0A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59999389629810485"/>
    <pageSetUpPr fitToPage="1"/>
  </sheetPr>
  <dimension ref="A1:I16"/>
  <sheetViews>
    <sheetView showGridLines="0" zoomScale="70" zoomScaleNormal="70" workbookViewId="0">
      <selection activeCell="L6" sqref="L6"/>
    </sheetView>
  </sheetViews>
  <sheetFormatPr defaultColWidth="8.69921875" defaultRowHeight="13.8" x14ac:dyDescent="0.25"/>
  <cols>
    <col min="1" max="1" width="15.59765625" style="1" customWidth="1"/>
    <col min="2" max="8" width="16.59765625" style="1" customWidth="1"/>
    <col min="9" max="9" width="1.59765625" style="1" customWidth="1"/>
    <col min="10" max="10" width="8.59765625" style="1" customWidth="1"/>
    <col min="11" max="16384" width="8.69921875" style="1"/>
  </cols>
  <sheetData>
    <row r="1" spans="1:9" ht="80.400000000000006" customHeight="1" x14ac:dyDescent="0.25">
      <c r="A1" s="93" t="s">
        <v>129</v>
      </c>
      <c r="B1" s="94"/>
      <c r="C1" s="94"/>
      <c r="D1" s="94"/>
      <c r="E1" s="94"/>
      <c r="F1" s="94"/>
      <c r="G1" s="94"/>
      <c r="H1" s="94"/>
      <c r="I1" s="1" t="s">
        <v>2</v>
      </c>
    </row>
    <row r="2" spans="1:9" ht="96" customHeight="1" x14ac:dyDescent="0.25">
      <c r="B2" s="78" t="str">
        <f>"December "&amp;CalendarYear</f>
        <v>December 2024</v>
      </c>
      <c r="C2" s="78"/>
      <c r="D2" s="78"/>
      <c r="E2" s="2"/>
      <c r="F2" s="2"/>
      <c r="G2" s="2"/>
      <c r="H2" s="3"/>
    </row>
    <row r="3" spans="1:9" ht="96" customHeight="1" x14ac:dyDescent="0.25">
      <c r="B3" s="108" t="s">
        <v>105</v>
      </c>
      <c r="C3" s="108"/>
      <c r="D3" s="108"/>
      <c r="E3" s="108"/>
      <c r="F3" s="108"/>
      <c r="G3" s="108"/>
      <c r="H3" s="3"/>
    </row>
    <row r="4" spans="1:9" s="10" customFormat="1" ht="24" customHeight="1" x14ac:dyDescent="0.25">
      <c r="A4" s="43" t="s">
        <v>7</v>
      </c>
      <c r="B4" s="7" t="str">
        <f>WeekStart</f>
        <v>Sunday</v>
      </c>
      <c r="C4" s="8" t="str">
        <f t="shared" ref="C4:H4" si="0">TEXT(C5,"dddd")</f>
        <v>Monday</v>
      </c>
      <c r="D4" s="8" t="str">
        <f t="shared" si="0"/>
        <v>Tuesday</v>
      </c>
      <c r="E4" s="8" t="str">
        <f t="shared" si="0"/>
        <v>Wednesday</v>
      </c>
      <c r="F4" s="8" t="str">
        <f t="shared" si="0"/>
        <v>Thursday</v>
      </c>
      <c r="G4" s="8" t="str">
        <f t="shared" si="0"/>
        <v>Friday</v>
      </c>
      <c r="H4" s="9" t="str">
        <f t="shared" si="0"/>
        <v>Saturday</v>
      </c>
    </row>
    <row r="5" spans="1:9" s="4" customFormat="1" ht="24" customHeight="1" x14ac:dyDescent="0.25">
      <c r="A5" s="44"/>
      <c r="B5" s="54">
        <f t="array" ref="B5:H5">DaysAndWeeks+DATE(CalendarYear,12,1)-WEEKDAY(DATE(CalendarYear,12,1),(WeekStart="Monday")+1)+1</f>
        <v>45627</v>
      </c>
      <c r="C5" s="11">
        <v>45628</v>
      </c>
      <c r="D5" s="11">
        <v>45629</v>
      </c>
      <c r="E5" s="11">
        <v>45630</v>
      </c>
      <c r="F5" s="11">
        <v>45631</v>
      </c>
      <c r="G5" s="11">
        <v>45632</v>
      </c>
      <c r="H5" s="12">
        <v>45633</v>
      </c>
    </row>
    <row r="6" spans="1:9" s="14" customFormat="1" ht="56.1" customHeight="1" x14ac:dyDescent="0.25">
      <c r="A6" s="45" t="s">
        <v>77</v>
      </c>
      <c r="B6" s="13"/>
      <c r="C6" s="13"/>
      <c r="D6" s="13"/>
      <c r="E6" s="13"/>
      <c r="F6" s="13"/>
      <c r="G6" s="13"/>
      <c r="H6" s="13"/>
    </row>
    <row r="7" spans="1:9" s="4" customFormat="1" ht="24" customHeight="1" x14ac:dyDescent="0.25">
      <c r="A7" s="44"/>
      <c r="B7" s="55">
        <f t="array" ref="B7:H7">DaysAndWeeks+DATE(CalendarYear,12,1)-WEEKDAY(DATE(CalendarYear,12,1),(WeekStart="Monday")+1)+8</f>
        <v>45634</v>
      </c>
      <c r="C7" s="6">
        <v>45635</v>
      </c>
      <c r="D7" s="6">
        <v>45636</v>
      </c>
      <c r="E7" s="6">
        <v>45637</v>
      </c>
      <c r="F7" s="6">
        <v>45638</v>
      </c>
      <c r="G7" s="6">
        <v>45639</v>
      </c>
      <c r="H7" s="6">
        <v>45640</v>
      </c>
    </row>
    <row r="8" spans="1:9" s="14" customFormat="1" ht="56.1" customHeight="1" x14ac:dyDescent="0.25">
      <c r="A8" s="45" t="s">
        <v>43</v>
      </c>
      <c r="B8" s="15"/>
      <c r="C8" s="15"/>
      <c r="D8" s="52" t="s">
        <v>106</v>
      </c>
      <c r="E8" s="52" t="s">
        <v>107</v>
      </c>
      <c r="F8" s="52"/>
      <c r="G8" s="52"/>
      <c r="H8" s="52" t="s">
        <v>108</v>
      </c>
    </row>
    <row r="9" spans="1:9" s="4" customFormat="1" ht="24" customHeight="1" x14ac:dyDescent="0.25">
      <c r="A9" s="44"/>
      <c r="B9" s="56">
        <f t="array" ref="B9:H9">DaysAndWeeks+DATE(CalendarYear,12,1)-WEEKDAY(DATE(CalendarYear,12,1),(WeekStart="Monday")+1)+15</f>
        <v>45641</v>
      </c>
      <c r="C9" s="5">
        <v>45642</v>
      </c>
      <c r="D9" s="5">
        <v>45643</v>
      </c>
      <c r="E9" s="5">
        <v>45644</v>
      </c>
      <c r="F9" s="5">
        <v>45645</v>
      </c>
      <c r="G9" s="5">
        <v>45646</v>
      </c>
      <c r="H9" s="5">
        <v>45647</v>
      </c>
    </row>
    <row r="10" spans="1:9" s="14" customFormat="1" ht="56.1" customHeight="1" x14ac:dyDescent="0.25">
      <c r="A10" s="45" t="s">
        <v>44</v>
      </c>
      <c r="B10" s="53"/>
      <c r="C10" s="53" t="s">
        <v>109</v>
      </c>
      <c r="D10" s="53"/>
      <c r="E10" s="53"/>
      <c r="F10" s="53"/>
      <c r="G10" s="53"/>
      <c r="H10" s="53" t="s">
        <v>119</v>
      </c>
    </row>
    <row r="11" spans="1:9" s="4" customFormat="1" ht="24" customHeight="1" x14ac:dyDescent="0.25">
      <c r="A11" s="44"/>
      <c r="B11" s="55">
        <f t="array" ref="B11:H11">DaysAndWeeks+DATE(CalendarYear,12,1)-WEEKDAY(DATE(CalendarYear,12,1),(WeekStart="Monday")+1)+22</f>
        <v>45648</v>
      </c>
      <c r="C11" s="6">
        <v>45649</v>
      </c>
      <c r="D11" s="6">
        <v>45650</v>
      </c>
      <c r="E11" s="55">
        <v>45651</v>
      </c>
      <c r="F11" s="6">
        <v>45652</v>
      </c>
      <c r="G11" s="6">
        <v>45653</v>
      </c>
      <c r="H11" s="6">
        <v>45654</v>
      </c>
    </row>
    <row r="12" spans="1:9" s="14" customFormat="1" ht="56.1" customHeight="1" x14ac:dyDescent="0.25">
      <c r="A12" s="45" t="s">
        <v>10</v>
      </c>
      <c r="B12" s="15"/>
      <c r="C12" s="52" t="s">
        <v>110</v>
      </c>
      <c r="D12" s="52" t="s">
        <v>111</v>
      </c>
      <c r="E12" s="52" t="s">
        <v>112</v>
      </c>
      <c r="G12" s="52"/>
      <c r="H12" s="52"/>
      <c r="I12" s="52" t="s">
        <v>113</v>
      </c>
    </row>
    <row r="13" spans="1:9" s="4" customFormat="1" ht="24" customHeight="1" x14ac:dyDescent="0.25">
      <c r="A13" s="44"/>
      <c r="B13" s="56">
        <f t="array" ref="B13:H13">DaysAndWeeks+DATE(CalendarYear,12,1)-WEEKDAY(DATE(CalendarYear,12,1),(WeekStart="Monday")+1)+29</f>
        <v>45655</v>
      </c>
      <c r="C13" s="5">
        <v>45656</v>
      </c>
      <c r="D13" s="56">
        <v>45657</v>
      </c>
      <c r="E13" s="5">
        <v>45658</v>
      </c>
      <c r="F13" s="5">
        <v>45659</v>
      </c>
      <c r="G13" s="5">
        <v>45660</v>
      </c>
      <c r="H13" s="5">
        <v>45661</v>
      </c>
    </row>
    <row r="14" spans="1:9" s="14" customFormat="1" ht="56.1" customHeight="1" x14ac:dyDescent="0.25">
      <c r="A14" s="45" t="s">
        <v>11</v>
      </c>
      <c r="B14" s="13"/>
      <c r="C14" s="53" t="s">
        <v>114</v>
      </c>
      <c r="D14" s="53" t="s">
        <v>115</v>
      </c>
      <c r="E14" s="13"/>
      <c r="F14" s="13"/>
      <c r="G14" s="13"/>
      <c r="H14" s="13"/>
    </row>
    <row r="15" spans="1:9" s="4" customFormat="1" ht="24" customHeight="1" x14ac:dyDescent="0.25">
      <c r="B15" s="6">
        <f t="array" ref="B15:C15">DaysAndWeeks+DATE(CalendarYear,12,1)-WEEKDAY(DATE(CalendarYear,12,1),(WeekStart="Monday")+1)+36</f>
        <v>45662</v>
      </c>
      <c r="C15" s="6">
        <v>45663</v>
      </c>
      <c r="D15" s="79" t="s">
        <v>1</v>
      </c>
      <c r="E15" s="79"/>
      <c r="F15" s="79"/>
      <c r="G15" s="79"/>
      <c r="H15" s="80"/>
    </row>
    <row r="16" spans="1:9" s="14" customFormat="1" ht="56.1" customHeight="1" x14ac:dyDescent="0.25">
      <c r="B16" s="15"/>
      <c r="C16" s="15"/>
      <c r="D16" s="81"/>
      <c r="E16" s="81"/>
      <c r="F16" s="81"/>
      <c r="G16" s="81"/>
      <c r="H16" s="82"/>
    </row>
  </sheetData>
  <mergeCells count="5">
    <mergeCell ref="B2:D2"/>
    <mergeCell ref="D15:H15"/>
    <mergeCell ref="D16:H16"/>
    <mergeCell ref="B3:G3"/>
    <mergeCell ref="A1:H1"/>
  </mergeCells>
  <conditionalFormatting sqref="B5:G5">
    <cfRule type="expression" dxfId="1" priority="1">
      <formula>DAY(B5)&gt;8</formula>
    </cfRule>
  </conditionalFormatting>
  <conditionalFormatting sqref="B13:H13 B15:C15">
    <cfRule type="expression" dxfId="0" priority="2">
      <formula>AND(DAY(B13)&gt;=1,DAY(B13)&lt;=15)</formula>
    </cfRule>
  </conditionalFormatting>
  <dataValidations count="7">
    <dataValidation allowBlank="1" showInputMessage="1" showErrorMessage="1" prompt="Automatically determined weekday" sqref="C4:H4" xr:uid="{00000000-0002-0000-0B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 B3" xr:uid="{00000000-0002-0000-0B00-000002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4" xr:uid="{00000000-0002-0000-0B00-000003000000}"/>
    <dataValidation allowBlank="1" showInputMessage="1" prompt="Enter monthly Notes in cell below" sqref="D15:H15" xr:uid="{00000000-0002-0000-0B00-000004000000}"/>
    <dataValidation allowBlank="1" showInputMessage="1" prompt="Enter monthly Notes in this cell" sqref="D16:H16" xr:uid="{00000000-0002-0000-0B00-000005000000}"/>
    <dataValidation allowBlank="1" showInputMessage="1" showErrorMessage="1" prompt="This row &amp; rows 7, 9, 11, 13, &amp; 15 are cells for entering daily notes related to the calendar day in the cell above." sqref="B6" xr:uid="{00000000-0002-0000-0B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5" xr:uid="{00000000-0002-0000-0B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E9892B-240A-44D7-B7C4-0B536460D7C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0C0CBC65-0F93-4D50-A75F-7D7A74489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EE113B-A607-4BAB-A22F-BD19162339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TM11829122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39</vt:i4>
      </vt:variant>
    </vt:vector>
  </HeadingPairs>
  <TitlesOfParts>
    <vt:vector size="51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RowTitleRegion1..K3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2022-12-27T07:43:23Z</dcterms:created>
  <dcterms:modified xsi:type="dcterms:W3CDTF">2024-04-08T06:08:11Z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